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F1" sheetId="1" r:id="rId1"/>
    <sheet name="F2" sheetId="2" r:id="rId2"/>
    <sheet name="F3" sheetId="3" r:id="rId3"/>
    <sheet name="F3b" sheetId="4" r:id="rId4"/>
    <sheet name="F4" sheetId="5" r:id="rId5"/>
    <sheet name="F4b" sheetId="6" r:id="rId6"/>
    <sheet name="F4c" sheetId="7" r:id="rId7"/>
    <sheet name="F10" sheetId="8" r:id="rId8"/>
    <sheet name="posfoto" sheetId="9" r:id="rId9"/>
  </sheets>
  <definedNames/>
  <calcPr fullCalcOnLoad="1"/>
</workbook>
</file>

<file path=xl/sharedStrings.xml><?xml version="1.0" encoding="utf-8"?>
<sst xmlns="http://schemas.openxmlformats.org/spreadsheetml/2006/main" count="143" uniqueCount="45">
  <si>
    <t>img</t>
  </si>
  <si>
    <t>pixels</t>
  </si>
  <si>
    <t>reali</t>
  </si>
  <si>
    <t>cm</t>
  </si>
  <si>
    <t>px/cm</t>
  </si>
  <si>
    <t>cm/px</t>
  </si>
  <si>
    <t>px</t>
  </si>
  <si>
    <t>s</t>
  </si>
  <si>
    <t>x</t>
  </si>
  <si>
    <t>t</t>
  </si>
  <si>
    <t>ss</t>
  </si>
  <si>
    <t>m</t>
  </si>
  <si>
    <t>a</t>
  </si>
  <si>
    <t>m/s2</t>
  </si>
  <si>
    <t>m/px</t>
  </si>
  <si>
    <t>s/ss</t>
  </si>
  <si>
    <t>cs</t>
  </si>
  <si>
    <t>cs/ss</t>
  </si>
  <si>
    <t>m/s</t>
  </si>
  <si>
    <t>m/s^2</t>
  </si>
  <si>
    <t>Ds</t>
  </si>
  <si>
    <t>scarto</t>
  </si>
  <si>
    <t>Trasduzione tra: posizione reale, e posizione nella foto.</t>
  </si>
  <si>
    <t>Caduta verticale di un grave.</t>
  </si>
  <si>
    <t>radq(s)</t>
  </si>
  <si>
    <t>a=2s/t^2</t>
  </si>
  <si>
    <t>v_ist</t>
  </si>
  <si>
    <t>acceleraz</t>
  </si>
  <si>
    <t>al livello del mare e 45° di latitudine.</t>
  </si>
  <si>
    <t>g acceleraz gravità terrestre come misurata nei laboratori</t>
  </si>
  <si>
    <t>media</t>
  </si>
  <si>
    <t>Retta interpolatrice v_ist</t>
  </si>
  <si>
    <t>Punto medio</t>
  </si>
  <si>
    <t>Caduta verticale di un grave,</t>
  </si>
  <si>
    <t>da fermo e in velocita'.</t>
  </si>
  <si>
    <t>stato precedente attraversamento fotocellula.</t>
  </si>
  <si>
    <t>post: attraversato, ma ancora nella fotocellula</t>
  </si>
  <si>
    <t>Nuovo film</t>
  </si>
  <si>
    <t>tc</t>
  </si>
  <si>
    <t>vm=v</t>
  </si>
  <si>
    <t>Dt</t>
  </si>
  <si>
    <t>a=Dv/Dt</t>
  </si>
  <si>
    <t>Corrispondenza video - reale</t>
  </si>
  <si>
    <t>Una prima valutaz dell'acceleraz</t>
  </si>
  <si>
    <r>
      <t>D</t>
    </r>
    <r>
      <rPr>
        <sz val="10"/>
        <rFont val="Arial"/>
        <family val="0"/>
      </rPr>
      <t>s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</si>
</sst>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%"/>
  </numFmts>
  <fonts count="13">
    <font>
      <sz val="10"/>
      <name val="Arial"/>
      <family val="0"/>
    </font>
    <font>
      <sz val="8"/>
      <name val="Arial"/>
      <family val="0"/>
    </font>
    <font>
      <sz val="5"/>
      <name val="Arial"/>
      <family val="0"/>
    </font>
    <font>
      <b/>
      <sz val="12"/>
      <name val="Arial"/>
      <family val="2"/>
    </font>
    <font>
      <sz val="5.75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24"/>
      <name val="Times New Roman"/>
      <family val="1"/>
    </font>
    <font>
      <vertAlign val="superscript"/>
      <sz val="24"/>
      <name val="Times New Roman"/>
      <family val="1"/>
    </font>
    <font>
      <sz val="10"/>
      <name val="Symbol"/>
      <family val="1"/>
    </font>
    <font>
      <sz val="5.5"/>
      <name val="Arial"/>
      <family val="0"/>
    </font>
    <font>
      <b/>
      <sz val="11"/>
      <name val="Arial"/>
      <family val="2"/>
    </font>
    <font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right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164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164" fontId="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3" xfId="0" applyFont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64" fontId="0" fillId="0" borderId="0" xfId="0" applyNumberFormat="1" applyFill="1" applyAlignment="1">
      <alignment/>
    </xf>
    <xf numFmtId="164" fontId="0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165" fontId="0" fillId="3" borderId="0" xfId="0" applyNumberFormat="1" applyFill="1" applyAlignment="1">
      <alignment/>
    </xf>
    <xf numFmtId="0" fontId="0" fillId="0" borderId="0" xfId="0" applyNumberFormat="1" applyAlignment="1">
      <alignment/>
    </xf>
    <xf numFmtId="0" fontId="9" fillId="3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'F1'!$B$7:$B$52</c:f>
              <c:numCache/>
            </c:numRef>
          </c:xVal>
          <c:yVal>
            <c:numRef>
              <c:f>'F1'!$C$7:$C$52</c:f>
              <c:numCache/>
            </c:numRef>
          </c:yVal>
          <c:smooth val="0"/>
        </c:ser>
        <c:axId val="52150936"/>
        <c:axId val="66705241"/>
      </c:scatterChart>
      <c:valAx>
        <c:axId val="5215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tempo trascorso [1/60 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05241"/>
        <c:crosses val="autoZero"/>
        <c:crossBetween val="midCat"/>
        <c:dispUnits/>
      </c:valAx>
      <c:valAx>
        <c:axId val="6670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posizione percorso [px]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50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posfoto!$A$5:$A$17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posfoto!$B$5:$B$17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62236402"/>
        <c:axId val="23256707"/>
      </c:scatterChart>
      <c:valAx>
        <c:axId val="62236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256707"/>
        <c:crosses val="autoZero"/>
        <c:crossBetween val="midCat"/>
        <c:dispUnits/>
        <c:majorUnit val="200"/>
      </c:valAx>
      <c:valAx>
        <c:axId val="23256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2364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'F2'!$B$7:$B$52</c:f>
              <c:numCache/>
            </c:numRef>
          </c:xVal>
          <c:yVal>
            <c:numRef>
              <c:f>'F2'!$D$7:$D$52</c:f>
              <c:numCache/>
            </c:numRef>
          </c:yVal>
          <c:smooth val="0"/>
        </c:ser>
        <c:axId val="63476258"/>
        <c:axId val="34415411"/>
      </c:scatterChart>
      <c:valAx>
        <c:axId val="6347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tempo trascorso [1/60 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15411"/>
        <c:crosses val="autoZero"/>
        <c:crossBetween val="midCat"/>
        <c:dispUnits/>
      </c:valAx>
      <c:valAx>
        <c:axId val="3441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spazio percorso [px]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762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'F3'!$E$10:$E$55</c:f>
              <c:numCache/>
            </c:numRef>
          </c:xVal>
          <c:yVal>
            <c:numRef>
              <c:f>'F3'!$F$10:$F$55</c:f>
              <c:numCache/>
            </c:numRef>
          </c:yVal>
          <c:smooth val="0"/>
        </c:ser>
        <c:axId val="41303244"/>
        <c:axId val="36184877"/>
      </c:scatterChart>
      <c:valAx>
        <c:axId val="41303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tempo trascorso [cs]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84877"/>
        <c:crosses val="autoZero"/>
        <c:crossBetween val="midCat"/>
        <c:dispUnits/>
      </c:valAx>
      <c:valAx>
        <c:axId val="36184877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spazio percorso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032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'F3b'!$E$10:$E$55</c:f>
              <c:numCache/>
            </c:numRef>
          </c:xVal>
          <c:yVal>
            <c:numRef>
              <c:f>'F3b'!$F$10:$F$55</c:f>
              <c:numCache/>
            </c:numRef>
          </c:yVal>
          <c:smooth val="0"/>
        </c:ser>
        <c:axId val="57228438"/>
        <c:axId val="45293895"/>
      </c:scatterChart>
      <c:valAx>
        <c:axId val="5722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tempo trascorso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93895"/>
        <c:crosses val="autoZero"/>
        <c:crossBetween val="midCat"/>
        <c:dispUnits/>
      </c:valAx>
      <c:valAx>
        <c:axId val="45293895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spazio percorso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284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'F4'!$E$10:$E$55</c:f>
              <c:numCache/>
            </c:numRef>
          </c:xVal>
          <c:yVal>
            <c:numRef>
              <c:f>'F4'!$F$10:$F$55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'F4'!$E$10:$E$55</c:f>
              <c:numCache/>
            </c:numRef>
          </c:xVal>
          <c:yVal>
            <c:numRef>
              <c:f>'F4'!$G$10:$G$55</c:f>
              <c:numCache/>
            </c:numRef>
          </c:yVal>
          <c:smooth val="0"/>
        </c:ser>
        <c:axId val="4991872"/>
        <c:axId val="44926849"/>
      </c:scatterChart>
      <c:valAx>
        <c:axId val="49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tempo trascorso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26849"/>
        <c:crosses val="autoZero"/>
        <c:crossBetween val="midCat"/>
        <c:dispUnits/>
      </c:valAx>
      <c:valAx>
        <c:axId val="44926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spazio percorso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18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'F4b'!$E$10:$E$55</c:f>
              <c:numCache/>
            </c:numRef>
          </c:xVal>
          <c:yVal>
            <c:numRef>
              <c:f>'F4b'!$F$10:$F$55</c:f>
              <c:numCache/>
            </c:numRef>
          </c:yVal>
          <c:smooth val="0"/>
        </c:ser>
        <c:axId val="1688458"/>
        <c:axId val="15196123"/>
      </c:scatterChart>
      <c:valAx>
        <c:axId val="1688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tempo trascorso [cs]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96123"/>
        <c:crosses val="autoZero"/>
        <c:crossBetween val="midCat"/>
        <c:dispUnits/>
      </c:valAx>
      <c:valAx>
        <c:axId val="15196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spazio percorso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84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'F4c'!$E$10:$E$55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xVal>
          <c:yVal>
            <c:numRef>
              <c:f>'F4c'!$F$10:$F$55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</c:ser>
        <c:axId val="2547380"/>
        <c:axId val="22926421"/>
      </c:scatterChart>
      <c:valAx>
        <c:axId val="254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tempo trascorso [cs]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26421"/>
        <c:crosses val="autoZero"/>
        <c:crossBetween val="midCat"/>
        <c:dispUnits/>
      </c:valAx>
      <c:valAx>
        <c:axId val="22926421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spazio percorso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73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'F4c'!$E$10:$E$55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xVal>
          <c:yVal>
            <c:numRef>
              <c:f>'F4c'!$G$10:$G$55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</c:ser>
        <c:axId val="5011198"/>
        <c:axId val="45100783"/>
      </c:scatterChart>
      <c:valAx>
        <c:axId val="501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tempo trascorso [cs]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00783"/>
        <c:crosses val="autoZero"/>
        <c:crossBetween val="midCat"/>
        <c:dispUnits/>
      </c:valAx>
      <c:valAx>
        <c:axId val="4510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radice quadrata di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11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'F10'!$E$10:$E$55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xVal>
          <c:yVal>
            <c:numRef>
              <c:f>'F10'!$F$10:$F$55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'F10'!$E$10:$E$55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xVal>
          <c:yVal>
            <c:numRef>
              <c:f>'F10'!$Q$10:$Q$55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0"/>
        </c:ser>
        <c:axId val="3253864"/>
        <c:axId val="29284777"/>
      </c:scatterChart>
      <c:valAx>
        <c:axId val="325386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tempo trascorso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284777"/>
        <c:crosses val="autoZero"/>
        <c:crossBetween val="midCat"/>
        <c:dispUnits/>
      </c:valAx>
      <c:valAx>
        <c:axId val="29284777"/>
        <c:scaling>
          <c:orientation val="minMax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spazio percorso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2538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12</xdr:col>
      <xdr:colOff>47625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1905000" y="647700"/>
        <a:ext cx="36957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38100</xdr:rowOff>
    </xdr:from>
    <xdr:to>
      <xdr:col>10</xdr:col>
      <xdr:colOff>238125</xdr:colOff>
      <xdr:row>3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" y="200025"/>
          <a:ext cx="45529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 misurato la posizione sul filmato con un righello. Al via (= istante iniziale, t=0), il grave non era sullo zero, cioe' il moto non inizia nell'origine dell'asse spaziale.</a:t>
          </a:r>
        </a:p>
      </xdr:txBody>
    </xdr:sp>
    <xdr:clientData/>
  </xdr:twoCellAnchor>
  <xdr:twoCellAnchor>
    <xdr:from>
      <xdr:col>6</xdr:col>
      <xdr:colOff>57150</xdr:colOff>
      <xdr:row>18</xdr:row>
      <xdr:rowOff>66675</xdr:rowOff>
    </xdr:from>
    <xdr:to>
      <xdr:col>11</xdr:col>
      <xdr:colOff>295275</xdr:colOff>
      <xdr:row>21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962150" y="2981325"/>
          <a:ext cx="32766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Il grafico a occhio lascia ben sperare, sembra proprio una bella parabola, un andamento quadratico. Pero' non bisogna fidarsi, aspettiamo a gioire troppo. Approfondiamo.</a:t>
          </a:r>
        </a:p>
      </xdr:txBody>
    </xdr:sp>
    <xdr:clientData/>
  </xdr:twoCellAnchor>
  <xdr:twoCellAnchor>
    <xdr:from>
      <xdr:col>3</xdr:col>
      <xdr:colOff>209550</xdr:colOff>
      <xdr:row>22</xdr:row>
      <xdr:rowOff>114300</xdr:rowOff>
    </xdr:from>
    <xdr:to>
      <xdr:col>7</xdr:col>
      <xdr:colOff>561975</xdr:colOff>
      <xdr:row>28</xdr:row>
      <xdr:rowOff>28575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57275" y="3676650"/>
          <a:ext cx="17907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 e' la misurazione del film 4625.avi del 6-11-07
La posizione di inizio delle misure e': il fotogramma prima del primo spostamento.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12</xdr:col>
      <xdr:colOff>47625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1905000" y="647700"/>
        <a:ext cx="36957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38100</xdr:rowOff>
    </xdr:from>
    <xdr:to>
      <xdr:col>10</xdr:col>
      <xdr:colOff>238125</xdr:colOff>
      <xdr:row>3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200025"/>
          <a:ext cx="45529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descrivere il moto in modo piu' appropriato … passiamo dalla posizione allo spostamento dall'inizio, e calcoliamo anche gli spostamenti consecutivi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s.</a:t>
          </a:r>
        </a:p>
      </xdr:txBody>
    </xdr:sp>
    <xdr:clientData/>
  </xdr:twoCellAnchor>
  <xdr:twoCellAnchor>
    <xdr:from>
      <xdr:col>6</xdr:col>
      <xdr:colOff>9525</xdr:colOff>
      <xdr:row>18</xdr:row>
      <xdr:rowOff>47625</xdr:rowOff>
    </xdr:from>
    <xdr:to>
      <xdr:col>8</xdr:col>
      <xdr:colOff>333375</xdr:colOff>
      <xdr:row>22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14525" y="2962275"/>
          <a:ext cx="15335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Sara' o no il grafico di 
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s=(1/2)at</a:t>
          </a:r>
          <a:r>
            <a:rPr lang="en-US" cap="none" sz="2400" b="0" i="0" u="none" baseline="30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11</xdr:col>
      <xdr:colOff>361950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2771775" y="485775"/>
        <a:ext cx="2800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38100</xdr:rowOff>
    </xdr:from>
    <xdr:to>
      <xdr:col>9</xdr:col>
      <xdr:colOff>238125</xdr:colOff>
      <xdr:row>3</xdr:row>
      <xdr:rowOff>76200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9050" y="200025"/>
          <a:ext cx="42100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descrivere il moto in modo piu' confidente ...
passiamo da unita' inusuali ad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usuali: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cm e cs (centesimi di secondo)</a:t>
          </a:r>
        </a:p>
      </xdr:txBody>
    </xdr:sp>
    <xdr:clientData/>
  </xdr:twoCellAnchor>
  <xdr:twoCellAnchor>
    <xdr:from>
      <xdr:col>7</xdr:col>
      <xdr:colOff>9525</xdr:colOff>
      <xdr:row>19</xdr:row>
      <xdr:rowOff>47625</xdr:rowOff>
    </xdr:from>
    <xdr:to>
      <xdr:col>9</xdr:col>
      <xdr:colOff>323850</xdr:colOff>
      <xdr:row>23</xdr:row>
      <xdr:rowOff>152400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781300" y="3124200"/>
          <a:ext cx="15335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Sara' o no il grafico di 
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s=(1/2)at</a:t>
          </a:r>
          <a:r>
            <a:rPr lang="en-US" cap="none" sz="2400" b="0" i="0" u="none" baseline="30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11</xdr:col>
      <xdr:colOff>361950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2771775" y="485775"/>
        <a:ext cx="2800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38100</xdr:rowOff>
    </xdr:from>
    <xdr:to>
      <xdr:col>9</xdr:col>
      <xdr:colOff>238125</xdr:colOff>
      <xdr:row>3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200025"/>
          <a:ext cx="42100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descrivere il moto in modo piu' confidente ...
passiamo da unita' inusuali ad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usuali: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 e s (secondi)</a:t>
          </a:r>
        </a:p>
      </xdr:txBody>
    </xdr:sp>
    <xdr:clientData/>
  </xdr:twoCellAnchor>
  <xdr:twoCellAnchor>
    <xdr:from>
      <xdr:col>7</xdr:col>
      <xdr:colOff>9525</xdr:colOff>
      <xdr:row>19</xdr:row>
      <xdr:rowOff>47625</xdr:rowOff>
    </xdr:from>
    <xdr:to>
      <xdr:col>9</xdr:col>
      <xdr:colOff>323850</xdr:colOff>
      <xdr:row>23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81300" y="3124200"/>
          <a:ext cx="15335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Sara' o no il grafico di 
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s=(1/2)at</a:t>
          </a:r>
          <a:r>
            <a:rPr lang="en-US" cap="none" sz="2400" b="0" i="0" u="none" baseline="30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?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11</xdr:col>
      <xdr:colOff>361950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2771775" y="485775"/>
        <a:ext cx="2800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38100</xdr:rowOff>
    </xdr:from>
    <xdr:to>
      <xdr:col>9</xdr:col>
      <xdr:colOff>238125</xdr:colOff>
      <xdr:row>3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200025"/>
          <a:ext cx="42100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vedere se e' il grafico aspettato …
calcoliamolo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parametrico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… e modifichiamo il parametro per vedere se ...
</a:t>
          </a:r>
        </a:p>
      </xdr:txBody>
    </xdr:sp>
    <xdr:clientData/>
  </xdr:twoCellAnchor>
  <xdr:twoCellAnchor>
    <xdr:from>
      <xdr:col>7</xdr:col>
      <xdr:colOff>9525</xdr:colOff>
      <xdr:row>19</xdr:row>
      <xdr:rowOff>47625</xdr:rowOff>
    </xdr:from>
    <xdr:to>
      <xdr:col>9</xdr:col>
      <xdr:colOff>323850</xdr:colOff>
      <xdr:row>23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81300" y="3124200"/>
          <a:ext cx="15335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Sara' o no il grafico di 
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s=(1/2)at</a:t>
          </a:r>
          <a:r>
            <a:rPr lang="en-US" cap="none" sz="2400" b="0" i="0" u="none" baseline="30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?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11</xdr:col>
      <xdr:colOff>361950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2771775" y="485775"/>
        <a:ext cx="2800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38100</xdr:rowOff>
    </xdr:from>
    <xdr:to>
      <xdr:col>9</xdr:col>
      <xdr:colOff>238125</xdr:colOff>
      <xdr:row>3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200025"/>
          <a:ext cx="42100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vedere se e' il grafico aspettato …
calcoliamo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l'accelerazione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...
</a:t>
          </a:r>
        </a:p>
      </xdr:txBody>
    </xdr:sp>
    <xdr:clientData/>
  </xdr:twoCellAnchor>
  <xdr:twoCellAnchor>
    <xdr:from>
      <xdr:col>7</xdr:col>
      <xdr:colOff>9525</xdr:colOff>
      <xdr:row>19</xdr:row>
      <xdr:rowOff>47625</xdr:rowOff>
    </xdr:from>
    <xdr:to>
      <xdr:col>9</xdr:col>
      <xdr:colOff>323850</xdr:colOff>
      <xdr:row>23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81300" y="3124200"/>
          <a:ext cx="15335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Sara' o no il grafico di 
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s=(1/2)at</a:t>
          </a:r>
          <a:r>
            <a:rPr lang="en-US" cap="none" sz="2400" b="0" i="0" u="none" baseline="30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?</a:t>
          </a:r>
        </a:p>
      </xdr:txBody>
    </xdr:sp>
    <xdr:clientData/>
  </xdr:twoCellAnchor>
  <xdr:twoCellAnchor>
    <xdr:from>
      <xdr:col>9</xdr:col>
      <xdr:colOff>323850</xdr:colOff>
      <xdr:row>19</xdr:row>
      <xdr:rowOff>47625</xdr:rowOff>
    </xdr:from>
    <xdr:to>
      <xdr:col>12</xdr:col>
      <xdr:colOff>28575</xdr:colOff>
      <xdr:row>23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314825" y="3124200"/>
          <a:ext cx="15335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
          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a=2s/t</a:t>
          </a:r>
          <a:r>
            <a:rPr lang="en-US" cap="none" sz="2400" b="0" i="0" u="none" baseline="30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7</xdr:col>
      <xdr:colOff>28575</xdr:colOff>
      <xdr:row>24</xdr:row>
      <xdr:rowOff>114300</xdr:rowOff>
    </xdr:from>
    <xdr:to>
      <xdr:col>11</xdr:col>
      <xdr:colOff>590550</xdr:colOff>
      <xdr:row>34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00350" y="4000500"/>
          <a:ext cx="300037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L'accelerazione non e' costante! e invece dovrebbe esserlo!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Ora ci sara' da spremersi per spiegarsi il perche'.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11</xdr:col>
      <xdr:colOff>361950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2771775" y="485775"/>
        <a:ext cx="2800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38100</xdr:rowOff>
    </xdr:from>
    <xdr:to>
      <xdr:col>9</xdr:col>
      <xdr:colOff>238125</xdr:colOff>
      <xdr:row>3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200025"/>
          <a:ext cx="42100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vedere se e' il grafico aspettato …
lo riporto a un grafico semplice da giudicare  … quello rettilineo
</a:t>
          </a:r>
        </a:p>
      </xdr:txBody>
    </xdr:sp>
    <xdr:clientData/>
  </xdr:twoCellAnchor>
  <xdr:twoCellAnchor>
    <xdr:from>
      <xdr:col>7</xdr:col>
      <xdr:colOff>9525</xdr:colOff>
      <xdr:row>19</xdr:row>
      <xdr:rowOff>47625</xdr:rowOff>
    </xdr:from>
    <xdr:to>
      <xdr:col>9</xdr:col>
      <xdr:colOff>323850</xdr:colOff>
      <xdr:row>23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81300" y="3124200"/>
          <a:ext cx="15335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Sara' o no il grafico di 
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s=(1/2)at</a:t>
          </a:r>
          <a:r>
            <a:rPr lang="en-US" cap="none" sz="2400" b="0" i="0" u="none" baseline="30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?</a:t>
          </a:r>
        </a:p>
      </xdr:txBody>
    </xdr:sp>
    <xdr:clientData/>
  </xdr:twoCellAnchor>
  <xdr:twoCellAnchor>
    <xdr:from>
      <xdr:col>7</xdr:col>
      <xdr:colOff>47625</xdr:colOff>
      <xdr:row>24</xdr:row>
      <xdr:rowOff>47625</xdr:rowOff>
    </xdr:from>
    <xdr:to>
      <xdr:col>11</xdr:col>
      <xdr:colOff>419100</xdr:colOff>
      <xdr:row>39</xdr:row>
      <xdr:rowOff>133350</xdr:rowOff>
    </xdr:to>
    <xdr:graphicFrame>
      <xdr:nvGraphicFramePr>
        <xdr:cNvPr id="4" name="Chart 4"/>
        <xdr:cNvGraphicFramePr/>
      </xdr:nvGraphicFramePr>
      <xdr:xfrm>
        <a:off x="2819400" y="3933825"/>
        <a:ext cx="28098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142875</xdr:colOff>
      <xdr:row>40</xdr:row>
      <xdr:rowOff>76200</xdr:rowOff>
    </xdr:from>
    <xdr:to>
      <xdr:col>11</xdr:col>
      <xdr:colOff>95250</xdr:colOff>
      <xdr:row>43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14650" y="6553200"/>
          <a:ext cx="23907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Sembra fatto da 2 pezzi rettilinei, ma e' piu' una spezzata in 2 che un retta.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12</xdr:col>
      <xdr:colOff>533400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762250" y="0"/>
        <a:ext cx="27813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523875</xdr:colOff>
      <xdr:row>0</xdr:row>
      <xdr:rowOff>0</xdr:rowOff>
    </xdr:from>
    <xdr:to>
      <xdr:col>14</xdr:col>
      <xdr:colOff>171450</xdr:colOff>
      <xdr:row>15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534025" y="0"/>
          <a:ext cx="86677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Attenzione a non confondersi: questo grafico e' un diagramma temporale, e non un disegno spaziale del moto di caduta di un lancio orizzontale, visto di lato. 
Tratto continuo = caduta ideale.</a:t>
          </a:r>
        </a:p>
      </xdr:txBody>
    </xdr:sp>
    <xdr:clientData/>
  </xdr:twoCellAnchor>
  <xdr:twoCellAnchor>
    <xdr:from>
      <xdr:col>6</xdr:col>
      <xdr:colOff>457200</xdr:colOff>
      <xdr:row>8</xdr:row>
      <xdr:rowOff>104775</xdr:rowOff>
    </xdr:from>
    <xdr:to>
      <xdr:col>8</xdr:col>
      <xdr:colOff>38100</xdr:colOff>
      <xdr:row>10</xdr:row>
      <xdr:rowOff>114300</xdr:rowOff>
    </xdr:to>
    <xdr:sp>
      <xdr:nvSpPr>
        <xdr:cNvPr id="3" name="AutoShape 6"/>
        <xdr:cNvSpPr>
          <a:spLocks/>
        </xdr:cNvSpPr>
      </xdr:nvSpPr>
      <xdr:spPr>
        <a:xfrm rot="16200000">
          <a:off x="2266950" y="1400175"/>
          <a:ext cx="514350" cy="333375"/>
        </a:xfrm>
        <a:prstGeom prst="bentUpArrow">
          <a:avLst>
            <a:gd name="adj1" fmla="val -35717"/>
            <a:gd name="adj2" fmla="val 50000"/>
            <a:gd name="adj3" fmla="val -35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Perchè vuota?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4</xdr:row>
      <xdr:rowOff>9525</xdr:rowOff>
    </xdr:from>
    <xdr:to>
      <xdr:col>7</xdr:col>
      <xdr:colOff>123825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1390650" y="657225"/>
        <a:ext cx="30003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M2" sqref="M2"/>
    </sheetView>
  </sheetViews>
  <sheetFormatPr defaultColWidth="9.140625" defaultRowHeight="12.75"/>
  <cols>
    <col min="1" max="1" width="4.7109375" style="0" customWidth="1"/>
    <col min="2" max="2" width="3.00390625" style="0" bestFit="1" customWidth="1"/>
    <col min="3" max="3" width="5.00390625" style="0" bestFit="1" customWidth="1"/>
    <col min="4" max="4" width="5.140625" style="0" customWidth="1"/>
    <col min="5" max="5" width="5.00390625" style="0" bestFit="1" customWidth="1"/>
    <col min="6" max="7" width="5.7109375" style="0" customWidth="1"/>
    <col min="8" max="8" width="12.421875" style="0" bestFit="1" customWidth="1"/>
  </cols>
  <sheetData>
    <row r="1" ht="12.75">
      <c r="A1" s="2" t="s">
        <v>23</v>
      </c>
    </row>
    <row r="5" spans="2:8" ht="12.75">
      <c r="B5" s="1" t="s">
        <v>9</v>
      </c>
      <c r="C5" s="1" t="s">
        <v>8</v>
      </c>
      <c r="D5" s="1"/>
      <c r="E5" s="1"/>
      <c r="F5" s="1"/>
      <c r="H5" s="1"/>
    </row>
    <row r="6" spans="2:6" ht="12.75">
      <c r="B6" s="1" t="s">
        <v>10</v>
      </c>
      <c r="C6" s="1" t="s">
        <v>6</v>
      </c>
      <c r="D6" s="1"/>
      <c r="E6" s="1"/>
      <c r="F6" s="1"/>
    </row>
    <row r="7" spans="2:3" ht="12.75">
      <c r="B7">
        <v>0</v>
      </c>
      <c r="C7">
        <v>29</v>
      </c>
    </row>
    <row r="8" spans="2:3" ht="12.75">
      <c r="B8">
        <v>1</v>
      </c>
      <c r="C8">
        <v>30</v>
      </c>
    </row>
    <row r="9" spans="2:3" ht="12.75">
      <c r="B9">
        <v>2</v>
      </c>
      <c r="C9">
        <v>31</v>
      </c>
    </row>
    <row r="10" spans="2:3" ht="12.75">
      <c r="B10">
        <v>3</v>
      </c>
      <c r="C10">
        <v>33</v>
      </c>
    </row>
    <row r="11" spans="2:3" ht="12.75">
      <c r="B11">
        <v>4</v>
      </c>
      <c r="C11">
        <v>36</v>
      </c>
    </row>
    <row r="12" spans="2:3" ht="12.75">
      <c r="B12">
        <v>5</v>
      </c>
      <c r="C12">
        <v>38</v>
      </c>
    </row>
    <row r="13" spans="2:3" ht="12.75">
      <c r="B13">
        <v>6</v>
      </c>
      <c r="C13">
        <v>42</v>
      </c>
    </row>
    <row r="14" spans="2:3" ht="12.75">
      <c r="B14">
        <v>7</v>
      </c>
      <c r="C14">
        <v>46</v>
      </c>
    </row>
    <row r="15" spans="2:3" ht="12.75">
      <c r="B15">
        <v>8</v>
      </c>
      <c r="C15">
        <v>51</v>
      </c>
    </row>
    <row r="16" spans="2:3" ht="12.75">
      <c r="B16">
        <v>9</v>
      </c>
      <c r="C16">
        <v>55</v>
      </c>
    </row>
    <row r="17" spans="2:3" ht="12.75">
      <c r="B17">
        <v>10</v>
      </c>
      <c r="C17">
        <v>64</v>
      </c>
    </row>
    <row r="18" spans="2:3" ht="12.75">
      <c r="B18">
        <v>11</v>
      </c>
      <c r="C18">
        <v>76</v>
      </c>
    </row>
    <row r="19" spans="2:3" ht="12.75">
      <c r="B19">
        <v>12</v>
      </c>
      <c r="C19">
        <v>86</v>
      </c>
    </row>
    <row r="20" spans="2:3" ht="12.75">
      <c r="B20">
        <v>13</v>
      </c>
      <c r="C20">
        <v>98</v>
      </c>
    </row>
    <row r="21" spans="2:3" ht="12.75">
      <c r="B21">
        <v>14</v>
      </c>
      <c r="C21">
        <v>112</v>
      </c>
    </row>
    <row r="22" spans="2:3" ht="12.75">
      <c r="B22">
        <v>15</v>
      </c>
      <c r="C22">
        <v>128</v>
      </c>
    </row>
    <row r="23" spans="2:3" ht="12.75">
      <c r="B23">
        <v>16</v>
      </c>
      <c r="C23">
        <v>146</v>
      </c>
    </row>
    <row r="24" spans="2:3" ht="12.75">
      <c r="B24">
        <v>17</v>
      </c>
      <c r="C24">
        <v>163</v>
      </c>
    </row>
    <row r="25" spans="2:3" ht="12.75">
      <c r="B25">
        <v>18</v>
      </c>
      <c r="C25">
        <v>182</v>
      </c>
    </row>
    <row r="26" spans="2:3" ht="12.75">
      <c r="B26">
        <v>19</v>
      </c>
      <c r="C26">
        <v>203</v>
      </c>
    </row>
    <row r="27" spans="2:3" ht="12.75">
      <c r="B27">
        <v>20</v>
      </c>
      <c r="C27">
        <v>223</v>
      </c>
    </row>
    <row r="28" spans="2:3" ht="12.75">
      <c r="B28">
        <v>21</v>
      </c>
      <c r="C28">
        <v>248</v>
      </c>
    </row>
    <row r="29" spans="2:3" ht="12.75">
      <c r="B29">
        <v>22</v>
      </c>
      <c r="C29">
        <v>272</v>
      </c>
    </row>
    <row r="30" spans="2:3" ht="12.75">
      <c r="B30">
        <v>23</v>
      </c>
      <c r="C30">
        <v>295</v>
      </c>
    </row>
    <row r="31" spans="2:3" ht="12.75">
      <c r="B31">
        <v>24</v>
      </c>
      <c r="C31">
        <v>323</v>
      </c>
    </row>
    <row r="32" spans="2:3" ht="12.75">
      <c r="B32">
        <v>25</v>
      </c>
      <c r="C32">
        <v>352</v>
      </c>
    </row>
    <row r="33" spans="2:3" ht="12.75">
      <c r="B33">
        <v>26</v>
      </c>
      <c r="C33">
        <v>382</v>
      </c>
    </row>
    <row r="34" spans="2:3" ht="12.75">
      <c r="B34">
        <v>27</v>
      </c>
      <c r="C34">
        <v>413</v>
      </c>
    </row>
    <row r="35" spans="2:3" ht="12.75">
      <c r="B35">
        <v>28</v>
      </c>
      <c r="C35">
        <v>448</v>
      </c>
    </row>
    <row r="36" spans="2:3" ht="12.75">
      <c r="B36">
        <v>29</v>
      </c>
      <c r="C36">
        <v>482</v>
      </c>
    </row>
    <row r="37" spans="2:3" ht="12.75">
      <c r="B37">
        <v>30</v>
      </c>
      <c r="C37">
        <v>520</v>
      </c>
    </row>
    <row r="38" spans="2:3" ht="12.75">
      <c r="B38">
        <v>31</v>
      </c>
      <c r="C38">
        <v>554</v>
      </c>
    </row>
    <row r="39" spans="2:3" ht="12.75">
      <c r="B39">
        <v>32</v>
      </c>
      <c r="C39">
        <v>596</v>
      </c>
    </row>
    <row r="40" spans="2:3" ht="12.75">
      <c r="B40">
        <v>33</v>
      </c>
      <c r="C40">
        <v>638</v>
      </c>
    </row>
    <row r="41" spans="2:3" ht="12.75">
      <c r="B41">
        <v>34</v>
      </c>
      <c r="C41">
        <v>674</v>
      </c>
    </row>
    <row r="42" spans="2:3" ht="12.75">
      <c r="B42">
        <v>35</v>
      </c>
      <c r="C42">
        <v>718</v>
      </c>
    </row>
    <row r="43" spans="2:3" ht="12.75">
      <c r="B43">
        <v>36</v>
      </c>
      <c r="C43">
        <v>764</v>
      </c>
    </row>
    <row r="44" spans="2:3" ht="12.75">
      <c r="B44">
        <v>37</v>
      </c>
      <c r="C44">
        <v>810</v>
      </c>
    </row>
    <row r="45" spans="2:3" ht="12.75">
      <c r="B45">
        <v>38</v>
      </c>
      <c r="C45">
        <v>852</v>
      </c>
    </row>
    <row r="46" spans="2:3" ht="12.75">
      <c r="B46">
        <v>39</v>
      </c>
      <c r="C46">
        <v>896</v>
      </c>
    </row>
    <row r="47" spans="2:3" ht="12.75">
      <c r="B47">
        <v>40</v>
      </c>
      <c r="C47">
        <v>946</v>
      </c>
    </row>
    <row r="48" spans="2:3" ht="12.75">
      <c r="B48">
        <v>41</v>
      </c>
      <c r="C48">
        <v>1000</v>
      </c>
    </row>
    <row r="49" spans="2:3" ht="12.75">
      <c r="B49">
        <v>42</v>
      </c>
      <c r="C49">
        <v>1042</v>
      </c>
    </row>
    <row r="50" spans="2:12" ht="12.75">
      <c r="B50">
        <v>43</v>
      </c>
      <c r="C50">
        <v>1092</v>
      </c>
      <c r="J50" s="1"/>
      <c r="K50" s="1"/>
      <c r="L50" s="1"/>
    </row>
    <row r="51" spans="2:12" ht="12.75">
      <c r="B51">
        <v>44</v>
      </c>
      <c r="C51">
        <v>1144</v>
      </c>
      <c r="J51" s="1"/>
      <c r="K51" s="1"/>
      <c r="L51" s="1"/>
    </row>
    <row r="52" spans="2:10" ht="12.75">
      <c r="B52">
        <v>45</v>
      </c>
      <c r="C52">
        <v>1191</v>
      </c>
      <c r="J52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L52"/>
  <sheetViews>
    <sheetView workbookViewId="0" topLeftCell="A1">
      <selection activeCell="M2" sqref="M2"/>
    </sheetView>
  </sheetViews>
  <sheetFormatPr defaultColWidth="9.140625" defaultRowHeight="12.75"/>
  <cols>
    <col min="1" max="1" width="4.7109375" style="0" customWidth="1"/>
    <col min="2" max="2" width="3.00390625" style="0" bestFit="1" customWidth="1"/>
    <col min="3" max="4" width="5.00390625" style="0" bestFit="1" customWidth="1"/>
    <col min="5" max="5" width="5.140625" style="0" customWidth="1"/>
    <col min="6" max="7" width="5.7109375" style="0" customWidth="1"/>
    <col min="8" max="8" width="12.421875" style="0" bestFit="1" customWidth="1"/>
  </cols>
  <sheetData>
    <row r="5" spans="2:8" ht="12.75">
      <c r="B5" s="1" t="s">
        <v>9</v>
      </c>
      <c r="C5" s="1" t="s">
        <v>8</v>
      </c>
      <c r="D5" s="4" t="s">
        <v>7</v>
      </c>
      <c r="E5" s="31" t="s">
        <v>44</v>
      </c>
      <c r="F5" s="1"/>
      <c r="H5" s="1"/>
    </row>
    <row r="6" spans="2:6" ht="12.75">
      <c r="B6" s="1" t="s">
        <v>10</v>
      </c>
      <c r="C6" s="1" t="s">
        <v>6</v>
      </c>
      <c r="D6" s="4" t="s">
        <v>6</v>
      </c>
      <c r="E6" s="4" t="s">
        <v>6</v>
      </c>
      <c r="F6" s="1"/>
    </row>
    <row r="7" spans="2:5" ht="12.75">
      <c r="B7">
        <v>0</v>
      </c>
      <c r="C7">
        <v>29</v>
      </c>
      <c r="D7">
        <f aca="true" t="shared" si="0" ref="D7:D52">C7-$C$7</f>
        <v>0</v>
      </c>
      <c r="E7">
        <f>D8-D7</f>
        <v>1</v>
      </c>
    </row>
    <row r="8" spans="2:5" ht="12.75">
      <c r="B8">
        <v>1</v>
      </c>
      <c r="C8">
        <v>30</v>
      </c>
      <c r="D8">
        <f t="shared" si="0"/>
        <v>1</v>
      </c>
      <c r="E8">
        <f aca="true" t="shared" si="1" ref="E8:E51">D9-D8</f>
        <v>1</v>
      </c>
    </row>
    <row r="9" spans="2:5" ht="12.75">
      <c r="B9">
        <v>2</v>
      </c>
      <c r="C9">
        <v>31</v>
      </c>
      <c r="D9">
        <f t="shared" si="0"/>
        <v>2</v>
      </c>
      <c r="E9">
        <f t="shared" si="1"/>
        <v>2</v>
      </c>
    </row>
    <row r="10" spans="2:5" ht="12.75">
      <c r="B10">
        <v>3</v>
      </c>
      <c r="C10">
        <v>33</v>
      </c>
      <c r="D10">
        <f t="shared" si="0"/>
        <v>4</v>
      </c>
      <c r="E10">
        <f t="shared" si="1"/>
        <v>3</v>
      </c>
    </row>
    <row r="11" spans="2:5" ht="12.75">
      <c r="B11">
        <v>4</v>
      </c>
      <c r="C11">
        <v>36</v>
      </c>
      <c r="D11">
        <f t="shared" si="0"/>
        <v>7</v>
      </c>
      <c r="E11">
        <f t="shared" si="1"/>
        <v>2</v>
      </c>
    </row>
    <row r="12" spans="2:5" ht="12.75">
      <c r="B12">
        <v>5</v>
      </c>
      <c r="C12">
        <v>38</v>
      </c>
      <c r="D12">
        <f t="shared" si="0"/>
        <v>9</v>
      </c>
      <c r="E12">
        <f t="shared" si="1"/>
        <v>4</v>
      </c>
    </row>
    <row r="13" spans="2:5" ht="12.75">
      <c r="B13">
        <v>6</v>
      </c>
      <c r="C13">
        <v>42</v>
      </c>
      <c r="D13">
        <f t="shared" si="0"/>
        <v>13</v>
      </c>
      <c r="E13">
        <f t="shared" si="1"/>
        <v>4</v>
      </c>
    </row>
    <row r="14" spans="2:5" ht="12.75">
      <c r="B14">
        <v>7</v>
      </c>
      <c r="C14">
        <v>46</v>
      </c>
      <c r="D14">
        <f t="shared" si="0"/>
        <v>17</v>
      </c>
      <c r="E14">
        <f t="shared" si="1"/>
        <v>5</v>
      </c>
    </row>
    <row r="15" spans="2:5" ht="12.75">
      <c r="B15">
        <v>8</v>
      </c>
      <c r="C15">
        <v>51</v>
      </c>
      <c r="D15">
        <f t="shared" si="0"/>
        <v>22</v>
      </c>
      <c r="E15">
        <f t="shared" si="1"/>
        <v>4</v>
      </c>
    </row>
    <row r="16" spans="2:5" ht="12.75">
      <c r="B16">
        <v>9</v>
      </c>
      <c r="C16">
        <v>55</v>
      </c>
      <c r="D16">
        <f t="shared" si="0"/>
        <v>26</v>
      </c>
      <c r="E16">
        <f t="shared" si="1"/>
        <v>9</v>
      </c>
    </row>
    <row r="17" spans="2:5" ht="12.75">
      <c r="B17">
        <v>10</v>
      </c>
      <c r="C17">
        <v>64</v>
      </c>
      <c r="D17">
        <f t="shared" si="0"/>
        <v>35</v>
      </c>
      <c r="E17">
        <f t="shared" si="1"/>
        <v>12</v>
      </c>
    </row>
    <row r="18" spans="2:5" ht="12.75">
      <c r="B18">
        <v>11</v>
      </c>
      <c r="C18">
        <v>76</v>
      </c>
      <c r="D18">
        <f t="shared" si="0"/>
        <v>47</v>
      </c>
      <c r="E18">
        <f t="shared" si="1"/>
        <v>10</v>
      </c>
    </row>
    <row r="19" spans="2:5" ht="12.75">
      <c r="B19">
        <v>12</v>
      </c>
      <c r="C19">
        <v>86</v>
      </c>
      <c r="D19">
        <f t="shared" si="0"/>
        <v>57</v>
      </c>
      <c r="E19">
        <f t="shared" si="1"/>
        <v>12</v>
      </c>
    </row>
    <row r="20" spans="2:12" ht="12.75">
      <c r="B20">
        <v>13</v>
      </c>
      <c r="C20">
        <v>98</v>
      </c>
      <c r="D20">
        <f t="shared" si="0"/>
        <v>69</v>
      </c>
      <c r="E20">
        <f t="shared" si="1"/>
        <v>14</v>
      </c>
      <c r="J20" s="6" t="s">
        <v>42</v>
      </c>
      <c r="K20" s="6"/>
      <c r="L20" s="6"/>
    </row>
    <row r="21" spans="2:11" ht="12.75">
      <c r="B21">
        <v>14</v>
      </c>
      <c r="C21">
        <v>112</v>
      </c>
      <c r="D21">
        <f t="shared" si="0"/>
        <v>83</v>
      </c>
      <c r="E21">
        <f t="shared" si="1"/>
        <v>16</v>
      </c>
      <c r="J21">
        <v>1098</v>
      </c>
      <c r="K21" t="s">
        <v>6</v>
      </c>
    </row>
    <row r="22" spans="2:11" ht="12.75">
      <c r="B22">
        <v>15</v>
      </c>
      <c r="C22">
        <v>128</v>
      </c>
      <c r="D22">
        <f t="shared" si="0"/>
        <v>99</v>
      </c>
      <c r="E22">
        <f t="shared" si="1"/>
        <v>18</v>
      </c>
      <c r="J22">
        <v>2.3</v>
      </c>
      <c r="K22" t="s">
        <v>11</v>
      </c>
    </row>
    <row r="23" spans="2:11" ht="12.75">
      <c r="B23">
        <v>16</v>
      </c>
      <c r="C23">
        <v>146</v>
      </c>
      <c r="D23">
        <f t="shared" si="0"/>
        <v>117</v>
      </c>
      <c r="E23">
        <f t="shared" si="1"/>
        <v>17</v>
      </c>
      <c r="J23">
        <f>J22/J21</f>
        <v>0.00209471766848816</v>
      </c>
      <c r="K23" t="s">
        <v>14</v>
      </c>
    </row>
    <row r="24" spans="2:5" ht="12.75">
      <c r="B24">
        <v>17</v>
      </c>
      <c r="C24">
        <v>163</v>
      </c>
      <c r="D24">
        <f t="shared" si="0"/>
        <v>134</v>
      </c>
      <c r="E24">
        <f t="shared" si="1"/>
        <v>19</v>
      </c>
    </row>
    <row r="25" spans="2:12" ht="12.75">
      <c r="B25">
        <v>18</v>
      </c>
      <c r="C25">
        <v>182</v>
      </c>
      <c r="D25">
        <f t="shared" si="0"/>
        <v>153</v>
      </c>
      <c r="E25">
        <f t="shared" si="1"/>
        <v>21</v>
      </c>
      <c r="J25" s="6" t="s">
        <v>43</v>
      </c>
      <c r="K25" s="6"/>
      <c r="L25" s="6"/>
    </row>
    <row r="26" spans="2:12" ht="12.75">
      <c r="B26">
        <v>19</v>
      </c>
      <c r="C26">
        <v>203</v>
      </c>
      <c r="D26">
        <f t="shared" si="0"/>
        <v>174</v>
      </c>
      <c r="E26">
        <f t="shared" si="1"/>
        <v>20</v>
      </c>
      <c r="J26" s="1" t="s">
        <v>9</v>
      </c>
      <c r="K26" s="1" t="s">
        <v>7</v>
      </c>
      <c r="L26" s="1" t="s">
        <v>12</v>
      </c>
    </row>
    <row r="27" spans="2:12" ht="12.75">
      <c r="B27">
        <v>20</v>
      </c>
      <c r="C27">
        <v>223</v>
      </c>
      <c r="D27">
        <f t="shared" si="0"/>
        <v>194</v>
      </c>
      <c r="E27">
        <f t="shared" si="1"/>
        <v>25</v>
      </c>
      <c r="J27" s="1" t="s">
        <v>7</v>
      </c>
      <c r="K27" s="1" t="s">
        <v>11</v>
      </c>
      <c r="L27" s="1" t="s">
        <v>13</v>
      </c>
    </row>
    <row r="28" spans="2:12" ht="12.75">
      <c r="B28">
        <v>21</v>
      </c>
      <c r="C28">
        <v>248</v>
      </c>
      <c r="D28">
        <f t="shared" si="0"/>
        <v>219</v>
      </c>
      <c r="E28">
        <f t="shared" si="1"/>
        <v>24</v>
      </c>
      <c r="J28" s="1">
        <f>45*(1/60)</f>
        <v>0.75</v>
      </c>
      <c r="K28">
        <f>D52*J23</f>
        <v>2.434061930783242</v>
      </c>
      <c r="L28">
        <f>2*K28/J28^2</f>
        <v>8.654442420562638</v>
      </c>
    </row>
    <row r="29" spans="2:5" ht="12.75">
      <c r="B29">
        <v>22</v>
      </c>
      <c r="C29">
        <v>272</v>
      </c>
      <c r="D29">
        <f t="shared" si="0"/>
        <v>243</v>
      </c>
      <c r="E29">
        <f t="shared" si="1"/>
        <v>23</v>
      </c>
    </row>
    <row r="30" spans="2:5" ht="12.75">
      <c r="B30">
        <v>23</v>
      </c>
      <c r="C30">
        <v>295</v>
      </c>
      <c r="D30">
        <f t="shared" si="0"/>
        <v>266</v>
      </c>
      <c r="E30">
        <f t="shared" si="1"/>
        <v>28</v>
      </c>
    </row>
    <row r="31" spans="2:5" ht="12.75">
      <c r="B31">
        <v>24</v>
      </c>
      <c r="C31">
        <v>323</v>
      </c>
      <c r="D31">
        <f t="shared" si="0"/>
        <v>294</v>
      </c>
      <c r="E31">
        <f t="shared" si="1"/>
        <v>29</v>
      </c>
    </row>
    <row r="32" spans="2:5" ht="12.75">
      <c r="B32">
        <v>25</v>
      </c>
      <c r="C32">
        <v>352</v>
      </c>
      <c r="D32">
        <f t="shared" si="0"/>
        <v>323</v>
      </c>
      <c r="E32">
        <f t="shared" si="1"/>
        <v>30</v>
      </c>
    </row>
    <row r="33" spans="2:5" ht="12.75">
      <c r="B33">
        <v>26</v>
      </c>
      <c r="C33">
        <v>382</v>
      </c>
      <c r="D33">
        <f t="shared" si="0"/>
        <v>353</v>
      </c>
      <c r="E33">
        <f t="shared" si="1"/>
        <v>31</v>
      </c>
    </row>
    <row r="34" spans="2:5" ht="12.75">
      <c r="B34">
        <v>27</v>
      </c>
      <c r="C34">
        <v>413</v>
      </c>
      <c r="D34">
        <f t="shared" si="0"/>
        <v>384</v>
      </c>
      <c r="E34">
        <f t="shared" si="1"/>
        <v>35</v>
      </c>
    </row>
    <row r="35" spans="2:5" ht="12.75">
      <c r="B35">
        <v>28</v>
      </c>
      <c r="C35">
        <v>448</v>
      </c>
      <c r="D35">
        <f t="shared" si="0"/>
        <v>419</v>
      </c>
      <c r="E35">
        <f t="shared" si="1"/>
        <v>34</v>
      </c>
    </row>
    <row r="36" spans="2:5" ht="12.75">
      <c r="B36">
        <v>29</v>
      </c>
      <c r="C36">
        <v>482</v>
      </c>
      <c r="D36">
        <f t="shared" si="0"/>
        <v>453</v>
      </c>
      <c r="E36">
        <f t="shared" si="1"/>
        <v>38</v>
      </c>
    </row>
    <row r="37" spans="2:5" ht="12.75">
      <c r="B37">
        <v>30</v>
      </c>
      <c r="C37">
        <v>520</v>
      </c>
      <c r="D37">
        <f t="shared" si="0"/>
        <v>491</v>
      </c>
      <c r="E37">
        <f t="shared" si="1"/>
        <v>34</v>
      </c>
    </row>
    <row r="38" spans="2:5" ht="12.75">
      <c r="B38">
        <v>31</v>
      </c>
      <c r="C38">
        <v>554</v>
      </c>
      <c r="D38">
        <f t="shared" si="0"/>
        <v>525</v>
      </c>
      <c r="E38">
        <f t="shared" si="1"/>
        <v>42</v>
      </c>
    </row>
    <row r="39" spans="2:5" ht="12.75">
      <c r="B39">
        <v>32</v>
      </c>
      <c r="C39">
        <v>596</v>
      </c>
      <c r="D39">
        <f t="shared" si="0"/>
        <v>567</v>
      </c>
      <c r="E39">
        <f t="shared" si="1"/>
        <v>42</v>
      </c>
    </row>
    <row r="40" spans="2:5" ht="12.75">
      <c r="B40">
        <v>33</v>
      </c>
      <c r="C40">
        <v>638</v>
      </c>
      <c r="D40">
        <f t="shared" si="0"/>
        <v>609</v>
      </c>
      <c r="E40">
        <f t="shared" si="1"/>
        <v>36</v>
      </c>
    </row>
    <row r="41" spans="2:5" ht="12.75">
      <c r="B41">
        <v>34</v>
      </c>
      <c r="C41">
        <v>674</v>
      </c>
      <c r="D41">
        <f t="shared" si="0"/>
        <v>645</v>
      </c>
      <c r="E41">
        <f t="shared" si="1"/>
        <v>44</v>
      </c>
    </row>
    <row r="42" spans="2:5" ht="12.75">
      <c r="B42">
        <v>35</v>
      </c>
      <c r="C42">
        <v>718</v>
      </c>
      <c r="D42">
        <f t="shared" si="0"/>
        <v>689</v>
      </c>
      <c r="E42">
        <f t="shared" si="1"/>
        <v>46</v>
      </c>
    </row>
    <row r="43" spans="2:5" ht="12.75">
      <c r="B43">
        <v>36</v>
      </c>
      <c r="C43">
        <v>764</v>
      </c>
      <c r="D43">
        <f t="shared" si="0"/>
        <v>735</v>
      </c>
      <c r="E43">
        <f t="shared" si="1"/>
        <v>46</v>
      </c>
    </row>
    <row r="44" spans="2:5" ht="12.75">
      <c r="B44">
        <v>37</v>
      </c>
      <c r="C44">
        <v>810</v>
      </c>
      <c r="D44">
        <f t="shared" si="0"/>
        <v>781</v>
      </c>
      <c r="E44">
        <f t="shared" si="1"/>
        <v>42</v>
      </c>
    </row>
    <row r="45" spans="2:5" ht="12.75">
      <c r="B45">
        <v>38</v>
      </c>
      <c r="C45">
        <v>852</v>
      </c>
      <c r="D45">
        <f t="shared" si="0"/>
        <v>823</v>
      </c>
      <c r="E45">
        <f t="shared" si="1"/>
        <v>44</v>
      </c>
    </row>
    <row r="46" spans="2:5" ht="12.75">
      <c r="B46">
        <v>39</v>
      </c>
      <c r="C46">
        <v>896</v>
      </c>
      <c r="D46">
        <f t="shared" si="0"/>
        <v>867</v>
      </c>
      <c r="E46">
        <f t="shared" si="1"/>
        <v>50</v>
      </c>
    </row>
    <row r="47" spans="2:5" ht="12.75">
      <c r="B47">
        <v>40</v>
      </c>
      <c r="C47">
        <v>946</v>
      </c>
      <c r="D47">
        <f t="shared" si="0"/>
        <v>917</v>
      </c>
      <c r="E47">
        <f t="shared" si="1"/>
        <v>54</v>
      </c>
    </row>
    <row r="48" spans="2:5" ht="12.75">
      <c r="B48">
        <v>41</v>
      </c>
      <c r="C48">
        <v>1000</v>
      </c>
      <c r="D48">
        <f t="shared" si="0"/>
        <v>971</v>
      </c>
      <c r="E48">
        <f t="shared" si="1"/>
        <v>42</v>
      </c>
    </row>
    <row r="49" spans="2:5" ht="12.75">
      <c r="B49">
        <v>42</v>
      </c>
      <c r="C49">
        <v>1042</v>
      </c>
      <c r="D49">
        <f t="shared" si="0"/>
        <v>1013</v>
      </c>
      <c r="E49">
        <f t="shared" si="1"/>
        <v>50</v>
      </c>
    </row>
    <row r="50" spans="2:5" ht="12.75">
      <c r="B50">
        <v>43</v>
      </c>
      <c r="C50">
        <v>1092</v>
      </c>
      <c r="D50">
        <f t="shared" si="0"/>
        <v>1063</v>
      </c>
      <c r="E50">
        <f t="shared" si="1"/>
        <v>52</v>
      </c>
    </row>
    <row r="51" spans="2:5" ht="12.75">
      <c r="B51">
        <v>44</v>
      </c>
      <c r="C51">
        <v>1144</v>
      </c>
      <c r="D51">
        <f t="shared" si="0"/>
        <v>1115</v>
      </c>
      <c r="E51">
        <f t="shared" si="1"/>
        <v>47</v>
      </c>
    </row>
    <row r="52" spans="2:4" ht="12.75">
      <c r="B52">
        <v>45</v>
      </c>
      <c r="C52">
        <v>1191</v>
      </c>
      <c r="D52">
        <f t="shared" si="0"/>
        <v>1162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K55"/>
  <sheetViews>
    <sheetView workbookViewId="0" topLeftCell="A1">
      <selection activeCell="M2" sqref="M2"/>
    </sheetView>
  </sheetViews>
  <sheetFormatPr defaultColWidth="9.140625" defaultRowHeight="12.75"/>
  <cols>
    <col min="1" max="1" width="4.7109375" style="0" customWidth="1"/>
    <col min="2" max="2" width="3.00390625" style="0" bestFit="1" customWidth="1"/>
    <col min="3" max="3" width="5.00390625" style="0" bestFit="1" customWidth="1"/>
    <col min="4" max="4" width="5.00390625" style="0" customWidth="1"/>
    <col min="5" max="6" width="5.7109375" style="0" customWidth="1"/>
    <col min="7" max="7" width="12.421875" style="0" bestFit="1" customWidth="1"/>
  </cols>
  <sheetData>
    <row r="5" spans="5:6" ht="12.75">
      <c r="E5" s="1" t="s">
        <v>17</v>
      </c>
      <c r="F5" s="1" t="s">
        <v>5</v>
      </c>
    </row>
    <row r="6" spans="5:6" ht="12.75">
      <c r="E6">
        <f>100/60</f>
        <v>1.6666666666666667</v>
      </c>
      <c r="F6">
        <f>230/1098</f>
        <v>0.20947176684881602</v>
      </c>
    </row>
    <row r="8" spans="2:7" ht="12.75">
      <c r="B8" s="1" t="s">
        <v>9</v>
      </c>
      <c r="C8" s="1" t="s">
        <v>8</v>
      </c>
      <c r="D8" s="1" t="s">
        <v>7</v>
      </c>
      <c r="E8" s="4" t="s">
        <v>9</v>
      </c>
      <c r="F8" s="4" t="s">
        <v>7</v>
      </c>
      <c r="G8" s="1"/>
    </row>
    <row r="9" spans="2:7" ht="12.75">
      <c r="B9" s="1" t="s">
        <v>10</v>
      </c>
      <c r="C9" s="1" t="s">
        <v>6</v>
      </c>
      <c r="D9" s="1" t="s">
        <v>6</v>
      </c>
      <c r="E9" s="4" t="s">
        <v>16</v>
      </c>
      <c r="F9" s="4" t="s">
        <v>3</v>
      </c>
      <c r="G9" s="1"/>
    </row>
    <row r="10" spans="2:6" ht="12.75">
      <c r="B10">
        <v>0</v>
      </c>
      <c r="C10">
        <v>29</v>
      </c>
      <c r="D10">
        <f aca="true" t="shared" si="0" ref="D10:D55">C10-$C$10</f>
        <v>0</v>
      </c>
      <c r="E10">
        <f aca="true" t="shared" si="1" ref="E10:E55">B10*E$6</f>
        <v>0</v>
      </c>
      <c r="F10">
        <f aca="true" t="shared" si="2" ref="F10:F55">D10*F$6</f>
        <v>0</v>
      </c>
    </row>
    <row r="11" spans="2:6" ht="12.75">
      <c r="B11">
        <v>1</v>
      </c>
      <c r="C11">
        <v>30</v>
      </c>
      <c r="D11">
        <f t="shared" si="0"/>
        <v>1</v>
      </c>
      <c r="E11">
        <f t="shared" si="1"/>
        <v>1.6666666666666667</v>
      </c>
      <c r="F11">
        <f t="shared" si="2"/>
        <v>0.20947176684881602</v>
      </c>
    </row>
    <row r="12" spans="2:6" ht="12.75">
      <c r="B12">
        <v>2</v>
      </c>
      <c r="C12">
        <v>31</v>
      </c>
      <c r="D12">
        <f t="shared" si="0"/>
        <v>2</v>
      </c>
      <c r="E12">
        <f t="shared" si="1"/>
        <v>3.3333333333333335</v>
      </c>
      <c r="F12">
        <f t="shared" si="2"/>
        <v>0.41894353369763204</v>
      </c>
    </row>
    <row r="13" spans="2:6" ht="12.75">
      <c r="B13">
        <v>3</v>
      </c>
      <c r="C13">
        <v>33</v>
      </c>
      <c r="D13">
        <f t="shared" si="0"/>
        <v>4</v>
      </c>
      <c r="E13">
        <f t="shared" si="1"/>
        <v>5</v>
      </c>
      <c r="F13">
        <f t="shared" si="2"/>
        <v>0.8378870673952641</v>
      </c>
    </row>
    <row r="14" spans="2:6" ht="12.75">
      <c r="B14">
        <v>4</v>
      </c>
      <c r="C14">
        <v>36</v>
      </c>
      <c r="D14">
        <f t="shared" si="0"/>
        <v>7</v>
      </c>
      <c r="E14">
        <f t="shared" si="1"/>
        <v>6.666666666666667</v>
      </c>
      <c r="F14">
        <f t="shared" si="2"/>
        <v>1.4663023679417122</v>
      </c>
    </row>
    <row r="15" spans="2:6" ht="12.75">
      <c r="B15">
        <v>5</v>
      </c>
      <c r="C15">
        <v>38</v>
      </c>
      <c r="D15">
        <f t="shared" si="0"/>
        <v>9</v>
      </c>
      <c r="E15">
        <f t="shared" si="1"/>
        <v>8.333333333333334</v>
      </c>
      <c r="F15">
        <f t="shared" si="2"/>
        <v>1.8852459016393441</v>
      </c>
    </row>
    <row r="16" spans="2:6" ht="12.75">
      <c r="B16">
        <v>6</v>
      </c>
      <c r="C16">
        <v>42</v>
      </c>
      <c r="D16">
        <f t="shared" si="0"/>
        <v>13</v>
      </c>
      <c r="E16">
        <f t="shared" si="1"/>
        <v>10</v>
      </c>
      <c r="F16">
        <f t="shared" si="2"/>
        <v>2.723132969034608</v>
      </c>
    </row>
    <row r="17" spans="2:6" ht="12.75">
      <c r="B17">
        <v>7</v>
      </c>
      <c r="C17">
        <v>46</v>
      </c>
      <c r="D17">
        <f t="shared" si="0"/>
        <v>17</v>
      </c>
      <c r="E17">
        <f t="shared" si="1"/>
        <v>11.666666666666668</v>
      </c>
      <c r="F17">
        <f t="shared" si="2"/>
        <v>3.5610200364298725</v>
      </c>
    </row>
    <row r="18" spans="2:6" ht="12.75">
      <c r="B18">
        <v>8</v>
      </c>
      <c r="C18">
        <v>51</v>
      </c>
      <c r="D18">
        <f t="shared" si="0"/>
        <v>22</v>
      </c>
      <c r="E18">
        <f t="shared" si="1"/>
        <v>13.333333333333334</v>
      </c>
      <c r="F18">
        <f t="shared" si="2"/>
        <v>4.608378870673953</v>
      </c>
    </row>
    <row r="19" spans="2:6" ht="12.75">
      <c r="B19">
        <v>9</v>
      </c>
      <c r="C19">
        <v>55</v>
      </c>
      <c r="D19">
        <f t="shared" si="0"/>
        <v>26</v>
      </c>
      <c r="E19">
        <f t="shared" si="1"/>
        <v>15</v>
      </c>
      <c r="F19">
        <f t="shared" si="2"/>
        <v>5.446265938069216</v>
      </c>
    </row>
    <row r="20" spans="2:6" ht="12.75">
      <c r="B20">
        <v>10</v>
      </c>
      <c r="C20">
        <v>64</v>
      </c>
      <c r="D20">
        <f t="shared" si="0"/>
        <v>35</v>
      </c>
      <c r="E20">
        <f t="shared" si="1"/>
        <v>16.666666666666668</v>
      </c>
      <c r="F20">
        <f t="shared" si="2"/>
        <v>7.33151183970856</v>
      </c>
    </row>
    <row r="21" spans="2:8" ht="12.75">
      <c r="B21">
        <v>11</v>
      </c>
      <c r="C21">
        <v>76</v>
      </c>
      <c r="D21">
        <f t="shared" si="0"/>
        <v>47</v>
      </c>
      <c r="E21">
        <f t="shared" si="1"/>
        <v>18.333333333333336</v>
      </c>
      <c r="F21">
        <f t="shared" si="2"/>
        <v>9.845173041894354</v>
      </c>
      <c r="H21" s="1"/>
    </row>
    <row r="22" spans="2:6" ht="12.75">
      <c r="B22">
        <v>12</v>
      </c>
      <c r="C22">
        <v>86</v>
      </c>
      <c r="D22">
        <f t="shared" si="0"/>
        <v>57</v>
      </c>
      <c r="E22">
        <f t="shared" si="1"/>
        <v>20</v>
      </c>
      <c r="F22">
        <f t="shared" si="2"/>
        <v>11.939890710382514</v>
      </c>
    </row>
    <row r="23" spans="2:6" ht="12.75">
      <c r="B23">
        <v>13</v>
      </c>
      <c r="C23">
        <v>98</v>
      </c>
      <c r="D23">
        <f t="shared" si="0"/>
        <v>69</v>
      </c>
      <c r="E23">
        <f t="shared" si="1"/>
        <v>21.666666666666668</v>
      </c>
      <c r="F23">
        <f t="shared" si="2"/>
        <v>14.453551912568306</v>
      </c>
    </row>
    <row r="24" spans="2:6" ht="12.75">
      <c r="B24">
        <v>14</v>
      </c>
      <c r="C24">
        <v>112</v>
      </c>
      <c r="D24">
        <f t="shared" si="0"/>
        <v>83</v>
      </c>
      <c r="E24">
        <f t="shared" si="1"/>
        <v>23.333333333333336</v>
      </c>
      <c r="F24">
        <f t="shared" si="2"/>
        <v>17.38615664845173</v>
      </c>
    </row>
    <row r="25" spans="2:6" ht="12.75">
      <c r="B25">
        <v>15</v>
      </c>
      <c r="C25">
        <v>128</v>
      </c>
      <c r="D25">
        <f t="shared" si="0"/>
        <v>99</v>
      </c>
      <c r="E25">
        <f t="shared" si="1"/>
        <v>25</v>
      </c>
      <c r="F25">
        <f t="shared" si="2"/>
        <v>20.737704918032787</v>
      </c>
    </row>
    <row r="26" spans="2:6" ht="12.75">
      <c r="B26">
        <v>16</v>
      </c>
      <c r="C26">
        <v>146</v>
      </c>
      <c r="D26">
        <f t="shared" si="0"/>
        <v>117</v>
      </c>
      <c r="E26">
        <f t="shared" si="1"/>
        <v>26.666666666666668</v>
      </c>
      <c r="F26">
        <f t="shared" si="2"/>
        <v>24.508196721311474</v>
      </c>
    </row>
    <row r="27" spans="2:6" ht="12.75">
      <c r="B27">
        <v>17</v>
      </c>
      <c r="C27">
        <v>163</v>
      </c>
      <c r="D27">
        <f t="shared" si="0"/>
        <v>134</v>
      </c>
      <c r="E27">
        <f t="shared" si="1"/>
        <v>28.333333333333336</v>
      </c>
      <c r="F27">
        <f t="shared" si="2"/>
        <v>28.069216757741348</v>
      </c>
    </row>
    <row r="28" spans="2:6" ht="12.75">
      <c r="B28">
        <v>18</v>
      </c>
      <c r="C28">
        <v>182</v>
      </c>
      <c r="D28">
        <f t="shared" si="0"/>
        <v>153</v>
      </c>
      <c r="E28">
        <f t="shared" si="1"/>
        <v>30</v>
      </c>
      <c r="F28">
        <f t="shared" si="2"/>
        <v>32.049180327868854</v>
      </c>
    </row>
    <row r="29" spans="2:6" ht="12.75">
      <c r="B29">
        <v>19</v>
      </c>
      <c r="C29">
        <v>203</v>
      </c>
      <c r="D29">
        <f t="shared" si="0"/>
        <v>174</v>
      </c>
      <c r="E29">
        <f t="shared" si="1"/>
        <v>31.666666666666668</v>
      </c>
      <c r="F29">
        <f t="shared" si="2"/>
        <v>36.448087431693985</v>
      </c>
    </row>
    <row r="30" spans="2:6" ht="12.75">
      <c r="B30">
        <v>20</v>
      </c>
      <c r="C30">
        <v>223</v>
      </c>
      <c r="D30">
        <f t="shared" si="0"/>
        <v>194</v>
      </c>
      <c r="E30">
        <f t="shared" si="1"/>
        <v>33.333333333333336</v>
      </c>
      <c r="F30">
        <f t="shared" si="2"/>
        <v>40.63752276867031</v>
      </c>
    </row>
    <row r="31" spans="2:6" ht="12.75">
      <c r="B31">
        <v>21</v>
      </c>
      <c r="C31">
        <v>248</v>
      </c>
      <c r="D31">
        <f t="shared" si="0"/>
        <v>219</v>
      </c>
      <c r="E31">
        <f t="shared" si="1"/>
        <v>35</v>
      </c>
      <c r="F31">
        <f t="shared" si="2"/>
        <v>45.87431693989071</v>
      </c>
    </row>
    <row r="32" spans="2:6" ht="12.75">
      <c r="B32">
        <v>22</v>
      </c>
      <c r="C32">
        <v>272</v>
      </c>
      <c r="D32">
        <f t="shared" si="0"/>
        <v>243</v>
      </c>
      <c r="E32">
        <f t="shared" si="1"/>
        <v>36.66666666666667</v>
      </c>
      <c r="F32">
        <f t="shared" si="2"/>
        <v>50.90163934426229</v>
      </c>
    </row>
    <row r="33" spans="2:6" ht="12.75">
      <c r="B33">
        <v>23</v>
      </c>
      <c r="C33">
        <v>295</v>
      </c>
      <c r="D33">
        <f t="shared" si="0"/>
        <v>266</v>
      </c>
      <c r="E33">
        <f t="shared" si="1"/>
        <v>38.333333333333336</v>
      </c>
      <c r="F33">
        <f t="shared" si="2"/>
        <v>55.71948998178506</v>
      </c>
    </row>
    <row r="34" spans="2:6" ht="12.75">
      <c r="B34">
        <v>24</v>
      </c>
      <c r="C34">
        <v>323</v>
      </c>
      <c r="D34">
        <f t="shared" si="0"/>
        <v>294</v>
      </c>
      <c r="E34">
        <f t="shared" si="1"/>
        <v>40</v>
      </c>
      <c r="F34">
        <f t="shared" si="2"/>
        <v>61.58469945355191</v>
      </c>
    </row>
    <row r="35" spans="2:6" ht="12.75">
      <c r="B35">
        <v>25</v>
      </c>
      <c r="C35">
        <v>352</v>
      </c>
      <c r="D35">
        <f t="shared" si="0"/>
        <v>323</v>
      </c>
      <c r="E35">
        <f t="shared" si="1"/>
        <v>41.66666666666667</v>
      </c>
      <c r="F35">
        <f t="shared" si="2"/>
        <v>67.65938069216757</v>
      </c>
    </row>
    <row r="36" spans="2:6" ht="12.75">
      <c r="B36">
        <v>26</v>
      </c>
      <c r="C36">
        <v>382</v>
      </c>
      <c r="D36">
        <f t="shared" si="0"/>
        <v>353</v>
      </c>
      <c r="E36">
        <f t="shared" si="1"/>
        <v>43.333333333333336</v>
      </c>
      <c r="F36">
        <f t="shared" si="2"/>
        <v>73.94353369763205</v>
      </c>
    </row>
    <row r="37" spans="2:6" ht="12.75">
      <c r="B37">
        <v>27</v>
      </c>
      <c r="C37">
        <v>413</v>
      </c>
      <c r="D37">
        <f t="shared" si="0"/>
        <v>384</v>
      </c>
      <c r="E37">
        <f t="shared" si="1"/>
        <v>45</v>
      </c>
      <c r="F37">
        <f t="shared" si="2"/>
        <v>80.43715846994536</v>
      </c>
    </row>
    <row r="38" spans="2:6" ht="12.75">
      <c r="B38">
        <v>28</v>
      </c>
      <c r="C38">
        <v>448</v>
      </c>
      <c r="D38">
        <f t="shared" si="0"/>
        <v>419</v>
      </c>
      <c r="E38">
        <f t="shared" si="1"/>
        <v>46.66666666666667</v>
      </c>
      <c r="F38">
        <f t="shared" si="2"/>
        <v>87.76867030965391</v>
      </c>
    </row>
    <row r="39" spans="2:6" ht="12.75">
      <c r="B39">
        <v>29</v>
      </c>
      <c r="C39">
        <v>482</v>
      </c>
      <c r="D39">
        <f t="shared" si="0"/>
        <v>453</v>
      </c>
      <c r="E39">
        <f t="shared" si="1"/>
        <v>48.333333333333336</v>
      </c>
      <c r="F39">
        <f t="shared" si="2"/>
        <v>94.89071038251366</v>
      </c>
    </row>
    <row r="40" spans="2:6" ht="12.75">
      <c r="B40">
        <v>30</v>
      </c>
      <c r="C40">
        <v>520</v>
      </c>
      <c r="D40">
        <f t="shared" si="0"/>
        <v>491</v>
      </c>
      <c r="E40">
        <f t="shared" si="1"/>
        <v>50</v>
      </c>
      <c r="F40">
        <f t="shared" si="2"/>
        <v>102.85063752276866</v>
      </c>
    </row>
    <row r="41" spans="2:6" ht="12.75">
      <c r="B41">
        <v>31</v>
      </c>
      <c r="C41">
        <v>554</v>
      </c>
      <c r="D41">
        <f t="shared" si="0"/>
        <v>525</v>
      </c>
      <c r="E41">
        <f t="shared" si="1"/>
        <v>51.66666666666667</v>
      </c>
      <c r="F41">
        <f t="shared" si="2"/>
        <v>109.97267759562841</v>
      </c>
    </row>
    <row r="42" spans="2:6" ht="12.75">
      <c r="B42">
        <v>32</v>
      </c>
      <c r="C42">
        <v>596</v>
      </c>
      <c r="D42">
        <f t="shared" si="0"/>
        <v>567</v>
      </c>
      <c r="E42">
        <f t="shared" si="1"/>
        <v>53.333333333333336</v>
      </c>
      <c r="F42">
        <f t="shared" si="2"/>
        <v>118.77049180327869</v>
      </c>
    </row>
    <row r="43" spans="2:6" ht="12.75">
      <c r="B43">
        <v>33</v>
      </c>
      <c r="C43">
        <v>638</v>
      </c>
      <c r="D43">
        <f t="shared" si="0"/>
        <v>609</v>
      </c>
      <c r="E43">
        <f t="shared" si="1"/>
        <v>55</v>
      </c>
      <c r="F43">
        <f t="shared" si="2"/>
        <v>127.56830601092895</v>
      </c>
    </row>
    <row r="44" spans="2:6" ht="12.75">
      <c r="B44">
        <v>34</v>
      </c>
      <c r="C44">
        <v>674</v>
      </c>
      <c r="D44">
        <f t="shared" si="0"/>
        <v>645</v>
      </c>
      <c r="E44">
        <f t="shared" si="1"/>
        <v>56.66666666666667</v>
      </c>
      <c r="F44">
        <f t="shared" si="2"/>
        <v>135.10928961748633</v>
      </c>
    </row>
    <row r="45" spans="2:6" ht="12.75">
      <c r="B45">
        <v>35</v>
      </c>
      <c r="C45">
        <v>718</v>
      </c>
      <c r="D45">
        <f t="shared" si="0"/>
        <v>689</v>
      </c>
      <c r="E45">
        <f t="shared" si="1"/>
        <v>58.333333333333336</v>
      </c>
      <c r="F45">
        <f t="shared" si="2"/>
        <v>144.32604735883424</v>
      </c>
    </row>
    <row r="46" spans="2:6" ht="12.75">
      <c r="B46">
        <v>36</v>
      </c>
      <c r="C46">
        <v>764</v>
      </c>
      <c r="D46">
        <f t="shared" si="0"/>
        <v>735</v>
      </c>
      <c r="E46">
        <f t="shared" si="1"/>
        <v>60</v>
      </c>
      <c r="F46">
        <f t="shared" si="2"/>
        <v>153.96174863387978</v>
      </c>
    </row>
    <row r="47" spans="2:6" ht="12.75">
      <c r="B47">
        <v>37</v>
      </c>
      <c r="C47">
        <v>810</v>
      </c>
      <c r="D47">
        <f t="shared" si="0"/>
        <v>781</v>
      </c>
      <c r="E47">
        <f t="shared" si="1"/>
        <v>61.66666666666667</v>
      </c>
      <c r="F47">
        <f t="shared" si="2"/>
        <v>163.5974499089253</v>
      </c>
    </row>
    <row r="48" spans="2:6" ht="12.75">
      <c r="B48">
        <v>38</v>
      </c>
      <c r="C48">
        <v>852</v>
      </c>
      <c r="D48">
        <f t="shared" si="0"/>
        <v>823</v>
      </c>
      <c r="E48">
        <f t="shared" si="1"/>
        <v>63.333333333333336</v>
      </c>
      <c r="F48">
        <f t="shared" si="2"/>
        <v>172.3952641165756</v>
      </c>
    </row>
    <row r="49" spans="2:6" ht="12.75">
      <c r="B49">
        <v>39</v>
      </c>
      <c r="C49">
        <v>896</v>
      </c>
      <c r="D49">
        <f t="shared" si="0"/>
        <v>867</v>
      </c>
      <c r="E49">
        <f t="shared" si="1"/>
        <v>65</v>
      </c>
      <c r="F49">
        <f t="shared" si="2"/>
        <v>181.61202185792348</v>
      </c>
    </row>
    <row r="50" spans="2:6" ht="12.75">
      <c r="B50">
        <v>40</v>
      </c>
      <c r="C50">
        <v>946</v>
      </c>
      <c r="D50">
        <f t="shared" si="0"/>
        <v>917</v>
      </c>
      <c r="E50">
        <f t="shared" si="1"/>
        <v>66.66666666666667</v>
      </c>
      <c r="F50">
        <f t="shared" si="2"/>
        <v>192.0856102003643</v>
      </c>
    </row>
    <row r="51" spans="2:6" ht="12.75">
      <c r="B51">
        <v>41</v>
      </c>
      <c r="C51">
        <v>1000</v>
      </c>
      <c r="D51">
        <f t="shared" si="0"/>
        <v>971</v>
      </c>
      <c r="E51">
        <f t="shared" si="1"/>
        <v>68.33333333333334</v>
      </c>
      <c r="F51">
        <f t="shared" si="2"/>
        <v>203.39708561020035</v>
      </c>
    </row>
    <row r="52" spans="2:6" ht="12.75">
      <c r="B52">
        <v>42</v>
      </c>
      <c r="C52">
        <v>1042</v>
      </c>
      <c r="D52">
        <f t="shared" si="0"/>
        <v>1013</v>
      </c>
      <c r="E52">
        <f t="shared" si="1"/>
        <v>70</v>
      </c>
      <c r="F52">
        <f t="shared" si="2"/>
        <v>212.19489981785063</v>
      </c>
    </row>
    <row r="53" spans="2:11" ht="12.75">
      <c r="B53">
        <v>43</v>
      </c>
      <c r="C53">
        <v>1092</v>
      </c>
      <c r="D53">
        <f t="shared" si="0"/>
        <v>1063</v>
      </c>
      <c r="E53">
        <f t="shared" si="1"/>
        <v>71.66666666666667</v>
      </c>
      <c r="F53">
        <f t="shared" si="2"/>
        <v>222.66848816029142</v>
      </c>
      <c r="I53" s="1"/>
      <c r="J53" s="1"/>
      <c r="K53" s="1"/>
    </row>
    <row r="54" spans="2:11" ht="12.75">
      <c r="B54">
        <v>44</v>
      </c>
      <c r="C54">
        <v>1144</v>
      </c>
      <c r="D54">
        <f t="shared" si="0"/>
        <v>1115</v>
      </c>
      <c r="E54">
        <f t="shared" si="1"/>
        <v>73.33333333333334</v>
      </c>
      <c r="F54">
        <f t="shared" si="2"/>
        <v>233.56102003642985</v>
      </c>
      <c r="I54" s="1"/>
      <c r="J54" s="1"/>
      <c r="K54" s="1"/>
    </row>
    <row r="55" spans="2:9" ht="12.75">
      <c r="B55">
        <v>45</v>
      </c>
      <c r="C55">
        <v>1191</v>
      </c>
      <c r="D55">
        <f t="shared" si="0"/>
        <v>1162</v>
      </c>
      <c r="E55">
        <f t="shared" si="1"/>
        <v>75</v>
      </c>
      <c r="F55">
        <f t="shared" si="2"/>
        <v>243.4061930783242</v>
      </c>
      <c r="I55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K55"/>
  <sheetViews>
    <sheetView workbookViewId="0" topLeftCell="A1">
      <selection activeCell="M2" sqref="M2"/>
    </sheetView>
  </sheetViews>
  <sheetFormatPr defaultColWidth="9.140625" defaultRowHeight="12.75"/>
  <cols>
    <col min="1" max="1" width="4.7109375" style="0" customWidth="1"/>
    <col min="2" max="2" width="3.00390625" style="0" bestFit="1" customWidth="1"/>
    <col min="3" max="3" width="5.00390625" style="0" bestFit="1" customWidth="1"/>
    <col min="4" max="4" width="5.00390625" style="0" customWidth="1"/>
    <col min="5" max="6" width="5.7109375" style="0" customWidth="1"/>
    <col min="7" max="7" width="12.421875" style="0" bestFit="1" customWidth="1"/>
  </cols>
  <sheetData>
    <row r="5" spans="5:6" ht="12.75">
      <c r="E5" s="1" t="s">
        <v>15</v>
      </c>
      <c r="F5" s="1" t="s">
        <v>14</v>
      </c>
    </row>
    <row r="6" spans="5:6" ht="12.75">
      <c r="E6">
        <f>1/60</f>
        <v>0.016666666666666666</v>
      </c>
      <c r="F6">
        <f>2.3/1098</f>
        <v>0.00209471766848816</v>
      </c>
    </row>
    <row r="8" spans="2:7" ht="12.75">
      <c r="B8" s="1" t="s">
        <v>9</v>
      </c>
      <c r="C8" s="1" t="s">
        <v>8</v>
      </c>
      <c r="D8" s="1" t="s">
        <v>7</v>
      </c>
      <c r="E8" s="4" t="s">
        <v>9</v>
      </c>
      <c r="F8" s="4" t="s">
        <v>7</v>
      </c>
      <c r="G8" s="1"/>
    </row>
    <row r="9" spans="2:7" ht="12.75">
      <c r="B9" s="1" t="s">
        <v>10</v>
      </c>
      <c r="C9" s="1" t="s">
        <v>6</v>
      </c>
      <c r="D9" s="1" t="s">
        <v>6</v>
      </c>
      <c r="E9" s="4" t="s">
        <v>7</v>
      </c>
      <c r="F9" s="4" t="s">
        <v>11</v>
      </c>
      <c r="G9" s="1"/>
    </row>
    <row r="10" spans="2:6" ht="12.75">
      <c r="B10">
        <v>0</v>
      </c>
      <c r="C10">
        <v>29</v>
      </c>
      <c r="D10">
        <f aca="true" t="shared" si="0" ref="D10:D55">C10-$C$10</f>
        <v>0</v>
      </c>
      <c r="E10">
        <f aca="true" t="shared" si="1" ref="E10:E55">B10*E$6</f>
        <v>0</v>
      </c>
      <c r="F10">
        <f aca="true" t="shared" si="2" ref="F10:F55">D10*F$6</f>
        <v>0</v>
      </c>
    </row>
    <row r="11" spans="2:6" ht="12.75">
      <c r="B11">
        <v>1</v>
      </c>
      <c r="C11">
        <v>30</v>
      </c>
      <c r="D11">
        <f t="shared" si="0"/>
        <v>1</v>
      </c>
      <c r="E11">
        <f t="shared" si="1"/>
        <v>0.016666666666666666</v>
      </c>
      <c r="F11">
        <f t="shared" si="2"/>
        <v>0.00209471766848816</v>
      </c>
    </row>
    <row r="12" spans="2:6" ht="12.75">
      <c r="B12">
        <v>2</v>
      </c>
      <c r="C12">
        <v>31</v>
      </c>
      <c r="D12">
        <f t="shared" si="0"/>
        <v>2</v>
      </c>
      <c r="E12">
        <f t="shared" si="1"/>
        <v>0.03333333333333333</v>
      </c>
      <c r="F12">
        <f t="shared" si="2"/>
        <v>0.00418943533697632</v>
      </c>
    </row>
    <row r="13" spans="2:6" ht="12.75">
      <c r="B13">
        <v>3</v>
      </c>
      <c r="C13">
        <v>33</v>
      </c>
      <c r="D13">
        <f t="shared" si="0"/>
        <v>4</v>
      </c>
      <c r="E13">
        <f t="shared" si="1"/>
        <v>0.05</v>
      </c>
      <c r="F13">
        <f t="shared" si="2"/>
        <v>0.00837887067395264</v>
      </c>
    </row>
    <row r="14" spans="2:6" ht="12.75">
      <c r="B14">
        <v>4</v>
      </c>
      <c r="C14">
        <v>36</v>
      </c>
      <c r="D14">
        <f t="shared" si="0"/>
        <v>7</v>
      </c>
      <c r="E14">
        <f t="shared" si="1"/>
        <v>0.06666666666666667</v>
      </c>
      <c r="F14">
        <f t="shared" si="2"/>
        <v>0.01466302367941712</v>
      </c>
    </row>
    <row r="15" spans="2:6" ht="12.75">
      <c r="B15">
        <v>5</v>
      </c>
      <c r="C15">
        <v>38</v>
      </c>
      <c r="D15">
        <f t="shared" si="0"/>
        <v>9</v>
      </c>
      <c r="E15">
        <f t="shared" si="1"/>
        <v>0.08333333333333333</v>
      </c>
      <c r="F15">
        <f t="shared" si="2"/>
        <v>0.01885245901639344</v>
      </c>
    </row>
    <row r="16" spans="2:6" ht="12.75">
      <c r="B16">
        <v>6</v>
      </c>
      <c r="C16">
        <v>42</v>
      </c>
      <c r="D16">
        <f t="shared" si="0"/>
        <v>13</v>
      </c>
      <c r="E16">
        <f t="shared" si="1"/>
        <v>0.1</v>
      </c>
      <c r="F16">
        <f t="shared" si="2"/>
        <v>0.02723132969034608</v>
      </c>
    </row>
    <row r="17" spans="2:6" ht="12.75">
      <c r="B17">
        <v>7</v>
      </c>
      <c r="C17">
        <v>46</v>
      </c>
      <c r="D17">
        <f t="shared" si="0"/>
        <v>17</v>
      </c>
      <c r="E17">
        <f t="shared" si="1"/>
        <v>0.11666666666666667</v>
      </c>
      <c r="F17">
        <f t="shared" si="2"/>
        <v>0.035610200364298725</v>
      </c>
    </row>
    <row r="18" spans="2:6" ht="12.75">
      <c r="B18">
        <v>8</v>
      </c>
      <c r="C18">
        <v>51</v>
      </c>
      <c r="D18">
        <f t="shared" si="0"/>
        <v>22</v>
      </c>
      <c r="E18">
        <f t="shared" si="1"/>
        <v>0.13333333333333333</v>
      </c>
      <c r="F18">
        <f t="shared" si="2"/>
        <v>0.04608378870673952</v>
      </c>
    </row>
    <row r="19" spans="2:6" ht="12.75">
      <c r="B19">
        <v>9</v>
      </c>
      <c r="C19">
        <v>55</v>
      </c>
      <c r="D19">
        <f t="shared" si="0"/>
        <v>26</v>
      </c>
      <c r="E19">
        <f t="shared" si="1"/>
        <v>0.15</v>
      </c>
      <c r="F19">
        <f t="shared" si="2"/>
        <v>0.05446265938069216</v>
      </c>
    </row>
    <row r="20" spans="2:6" ht="12.75">
      <c r="B20">
        <v>10</v>
      </c>
      <c r="C20">
        <v>64</v>
      </c>
      <c r="D20">
        <f t="shared" si="0"/>
        <v>35</v>
      </c>
      <c r="E20">
        <f t="shared" si="1"/>
        <v>0.16666666666666666</v>
      </c>
      <c r="F20">
        <f t="shared" si="2"/>
        <v>0.0733151183970856</v>
      </c>
    </row>
    <row r="21" spans="2:8" ht="12.75">
      <c r="B21">
        <v>11</v>
      </c>
      <c r="C21">
        <v>76</v>
      </c>
      <c r="D21">
        <f t="shared" si="0"/>
        <v>47</v>
      </c>
      <c r="E21">
        <f t="shared" si="1"/>
        <v>0.18333333333333332</v>
      </c>
      <c r="F21">
        <f t="shared" si="2"/>
        <v>0.09845173041894352</v>
      </c>
      <c r="H21" s="1"/>
    </row>
    <row r="22" spans="2:6" ht="12.75">
      <c r="B22">
        <v>12</v>
      </c>
      <c r="C22">
        <v>86</v>
      </c>
      <c r="D22">
        <f t="shared" si="0"/>
        <v>57</v>
      </c>
      <c r="E22">
        <f t="shared" si="1"/>
        <v>0.2</v>
      </c>
      <c r="F22">
        <f t="shared" si="2"/>
        <v>0.11939890710382513</v>
      </c>
    </row>
    <row r="23" spans="2:6" ht="12.75">
      <c r="B23">
        <v>13</v>
      </c>
      <c r="C23">
        <v>98</v>
      </c>
      <c r="D23">
        <f t="shared" si="0"/>
        <v>69</v>
      </c>
      <c r="E23">
        <f t="shared" si="1"/>
        <v>0.21666666666666667</v>
      </c>
      <c r="F23">
        <f t="shared" si="2"/>
        <v>0.14453551912568305</v>
      </c>
    </row>
    <row r="24" spans="2:6" ht="12.75">
      <c r="B24">
        <v>14</v>
      </c>
      <c r="C24">
        <v>112</v>
      </c>
      <c r="D24">
        <f t="shared" si="0"/>
        <v>83</v>
      </c>
      <c r="E24">
        <f t="shared" si="1"/>
        <v>0.23333333333333334</v>
      </c>
      <c r="F24">
        <f t="shared" si="2"/>
        <v>0.17386156648451728</v>
      </c>
    </row>
    <row r="25" spans="2:6" ht="12.75">
      <c r="B25">
        <v>15</v>
      </c>
      <c r="C25">
        <v>128</v>
      </c>
      <c r="D25">
        <f t="shared" si="0"/>
        <v>99</v>
      </c>
      <c r="E25">
        <f t="shared" si="1"/>
        <v>0.25</v>
      </c>
      <c r="F25">
        <f t="shared" si="2"/>
        <v>0.20737704918032784</v>
      </c>
    </row>
    <row r="26" spans="2:6" ht="12.75">
      <c r="B26">
        <v>16</v>
      </c>
      <c r="C26">
        <v>146</v>
      </c>
      <c r="D26">
        <f t="shared" si="0"/>
        <v>117</v>
      </c>
      <c r="E26">
        <f t="shared" si="1"/>
        <v>0.26666666666666666</v>
      </c>
      <c r="F26">
        <f t="shared" si="2"/>
        <v>0.24508196721311473</v>
      </c>
    </row>
    <row r="27" spans="2:6" ht="12.75">
      <c r="B27">
        <v>17</v>
      </c>
      <c r="C27">
        <v>163</v>
      </c>
      <c r="D27">
        <f t="shared" si="0"/>
        <v>134</v>
      </c>
      <c r="E27">
        <f t="shared" si="1"/>
        <v>0.2833333333333333</v>
      </c>
      <c r="F27">
        <f t="shared" si="2"/>
        <v>0.28069216757741344</v>
      </c>
    </row>
    <row r="28" spans="2:6" ht="12.75">
      <c r="B28">
        <v>18</v>
      </c>
      <c r="C28">
        <v>182</v>
      </c>
      <c r="D28">
        <f t="shared" si="0"/>
        <v>153</v>
      </c>
      <c r="E28">
        <f t="shared" si="1"/>
        <v>0.3</v>
      </c>
      <c r="F28">
        <f t="shared" si="2"/>
        <v>0.3204918032786885</v>
      </c>
    </row>
    <row r="29" spans="2:6" ht="12.75">
      <c r="B29">
        <v>19</v>
      </c>
      <c r="C29">
        <v>203</v>
      </c>
      <c r="D29">
        <f t="shared" si="0"/>
        <v>174</v>
      </c>
      <c r="E29">
        <f t="shared" si="1"/>
        <v>0.31666666666666665</v>
      </c>
      <c r="F29">
        <f t="shared" si="2"/>
        <v>0.3644808743169399</v>
      </c>
    </row>
    <row r="30" spans="2:6" ht="12.75">
      <c r="B30">
        <v>20</v>
      </c>
      <c r="C30">
        <v>223</v>
      </c>
      <c r="D30">
        <f t="shared" si="0"/>
        <v>194</v>
      </c>
      <c r="E30">
        <f t="shared" si="1"/>
        <v>0.3333333333333333</v>
      </c>
      <c r="F30">
        <f t="shared" si="2"/>
        <v>0.40637522768670303</v>
      </c>
    </row>
    <row r="31" spans="2:6" ht="12.75">
      <c r="B31">
        <v>21</v>
      </c>
      <c r="C31">
        <v>248</v>
      </c>
      <c r="D31">
        <f t="shared" si="0"/>
        <v>219</v>
      </c>
      <c r="E31">
        <f t="shared" si="1"/>
        <v>0.35</v>
      </c>
      <c r="F31">
        <f t="shared" si="2"/>
        <v>0.4587431693989071</v>
      </c>
    </row>
    <row r="32" spans="2:6" ht="12.75">
      <c r="B32">
        <v>22</v>
      </c>
      <c r="C32">
        <v>272</v>
      </c>
      <c r="D32">
        <f t="shared" si="0"/>
        <v>243</v>
      </c>
      <c r="E32">
        <f t="shared" si="1"/>
        <v>0.36666666666666664</v>
      </c>
      <c r="F32">
        <f t="shared" si="2"/>
        <v>0.509016393442623</v>
      </c>
    </row>
    <row r="33" spans="2:6" ht="12.75">
      <c r="B33">
        <v>23</v>
      </c>
      <c r="C33">
        <v>295</v>
      </c>
      <c r="D33">
        <f t="shared" si="0"/>
        <v>266</v>
      </c>
      <c r="E33">
        <f t="shared" si="1"/>
        <v>0.3833333333333333</v>
      </c>
      <c r="F33">
        <f t="shared" si="2"/>
        <v>0.5571948998178505</v>
      </c>
    </row>
    <row r="34" spans="2:6" ht="12.75">
      <c r="B34">
        <v>24</v>
      </c>
      <c r="C34">
        <v>323</v>
      </c>
      <c r="D34">
        <f t="shared" si="0"/>
        <v>294</v>
      </c>
      <c r="E34">
        <f t="shared" si="1"/>
        <v>0.4</v>
      </c>
      <c r="F34">
        <f t="shared" si="2"/>
        <v>0.615846994535519</v>
      </c>
    </row>
    <row r="35" spans="2:6" ht="12.75">
      <c r="B35">
        <v>25</v>
      </c>
      <c r="C35">
        <v>352</v>
      </c>
      <c r="D35">
        <f t="shared" si="0"/>
        <v>323</v>
      </c>
      <c r="E35">
        <f t="shared" si="1"/>
        <v>0.4166666666666667</v>
      </c>
      <c r="F35">
        <f t="shared" si="2"/>
        <v>0.6765938069216757</v>
      </c>
    </row>
    <row r="36" spans="2:6" ht="12.75">
      <c r="B36">
        <v>26</v>
      </c>
      <c r="C36">
        <v>382</v>
      </c>
      <c r="D36">
        <f t="shared" si="0"/>
        <v>353</v>
      </c>
      <c r="E36">
        <f t="shared" si="1"/>
        <v>0.43333333333333335</v>
      </c>
      <c r="F36">
        <f t="shared" si="2"/>
        <v>0.7394353369763205</v>
      </c>
    </row>
    <row r="37" spans="2:6" ht="12.75">
      <c r="B37">
        <v>27</v>
      </c>
      <c r="C37">
        <v>413</v>
      </c>
      <c r="D37">
        <f t="shared" si="0"/>
        <v>384</v>
      </c>
      <c r="E37">
        <f t="shared" si="1"/>
        <v>0.45</v>
      </c>
      <c r="F37">
        <f t="shared" si="2"/>
        <v>0.8043715846994535</v>
      </c>
    </row>
    <row r="38" spans="2:6" ht="12.75">
      <c r="B38">
        <v>28</v>
      </c>
      <c r="C38">
        <v>448</v>
      </c>
      <c r="D38">
        <f t="shared" si="0"/>
        <v>419</v>
      </c>
      <c r="E38">
        <f t="shared" si="1"/>
        <v>0.4666666666666667</v>
      </c>
      <c r="F38">
        <f t="shared" si="2"/>
        <v>0.8776867030965391</v>
      </c>
    </row>
    <row r="39" spans="2:6" ht="12.75">
      <c r="B39">
        <v>29</v>
      </c>
      <c r="C39">
        <v>482</v>
      </c>
      <c r="D39">
        <f t="shared" si="0"/>
        <v>453</v>
      </c>
      <c r="E39">
        <f t="shared" si="1"/>
        <v>0.48333333333333334</v>
      </c>
      <c r="F39">
        <f t="shared" si="2"/>
        <v>0.9489071038251365</v>
      </c>
    </row>
    <row r="40" spans="2:6" ht="12.75">
      <c r="B40">
        <v>30</v>
      </c>
      <c r="C40">
        <v>520</v>
      </c>
      <c r="D40">
        <f t="shared" si="0"/>
        <v>491</v>
      </c>
      <c r="E40">
        <f t="shared" si="1"/>
        <v>0.5</v>
      </c>
      <c r="F40">
        <f t="shared" si="2"/>
        <v>1.0285063752276866</v>
      </c>
    </row>
    <row r="41" spans="2:6" ht="12.75">
      <c r="B41">
        <v>31</v>
      </c>
      <c r="C41">
        <v>554</v>
      </c>
      <c r="D41">
        <f t="shared" si="0"/>
        <v>525</v>
      </c>
      <c r="E41">
        <f t="shared" si="1"/>
        <v>0.5166666666666666</v>
      </c>
      <c r="F41">
        <f t="shared" si="2"/>
        <v>1.099726775956284</v>
      </c>
    </row>
    <row r="42" spans="2:6" ht="12.75">
      <c r="B42">
        <v>32</v>
      </c>
      <c r="C42">
        <v>596</v>
      </c>
      <c r="D42">
        <f t="shared" si="0"/>
        <v>567</v>
      </c>
      <c r="E42">
        <f t="shared" si="1"/>
        <v>0.5333333333333333</v>
      </c>
      <c r="F42">
        <f t="shared" si="2"/>
        <v>1.1877049180327868</v>
      </c>
    </row>
    <row r="43" spans="2:6" ht="12.75">
      <c r="B43">
        <v>33</v>
      </c>
      <c r="C43">
        <v>638</v>
      </c>
      <c r="D43">
        <f t="shared" si="0"/>
        <v>609</v>
      </c>
      <c r="E43">
        <f t="shared" si="1"/>
        <v>0.55</v>
      </c>
      <c r="F43">
        <f t="shared" si="2"/>
        <v>1.2756830601092894</v>
      </c>
    </row>
    <row r="44" spans="2:6" ht="12.75">
      <c r="B44">
        <v>34</v>
      </c>
      <c r="C44">
        <v>674</v>
      </c>
      <c r="D44">
        <f t="shared" si="0"/>
        <v>645</v>
      </c>
      <c r="E44">
        <f t="shared" si="1"/>
        <v>0.5666666666666667</v>
      </c>
      <c r="F44">
        <f t="shared" si="2"/>
        <v>1.3510928961748632</v>
      </c>
    </row>
    <row r="45" spans="2:6" ht="12.75">
      <c r="B45">
        <v>35</v>
      </c>
      <c r="C45">
        <v>718</v>
      </c>
      <c r="D45">
        <f t="shared" si="0"/>
        <v>689</v>
      </c>
      <c r="E45">
        <f t="shared" si="1"/>
        <v>0.5833333333333334</v>
      </c>
      <c r="F45">
        <f t="shared" si="2"/>
        <v>1.4432604735883423</v>
      </c>
    </row>
    <row r="46" spans="2:6" ht="12.75">
      <c r="B46">
        <v>36</v>
      </c>
      <c r="C46">
        <v>764</v>
      </c>
      <c r="D46">
        <f t="shared" si="0"/>
        <v>735</v>
      </c>
      <c r="E46">
        <f t="shared" si="1"/>
        <v>0.6</v>
      </c>
      <c r="F46">
        <f t="shared" si="2"/>
        <v>1.5396174863387977</v>
      </c>
    </row>
    <row r="47" spans="2:6" ht="12.75">
      <c r="B47">
        <v>37</v>
      </c>
      <c r="C47">
        <v>810</v>
      </c>
      <c r="D47">
        <f t="shared" si="0"/>
        <v>781</v>
      </c>
      <c r="E47">
        <f t="shared" si="1"/>
        <v>0.6166666666666667</v>
      </c>
      <c r="F47">
        <f t="shared" si="2"/>
        <v>1.635974499089253</v>
      </c>
    </row>
    <row r="48" spans="2:6" ht="12.75">
      <c r="B48">
        <v>38</v>
      </c>
      <c r="C48">
        <v>852</v>
      </c>
      <c r="D48">
        <f t="shared" si="0"/>
        <v>823</v>
      </c>
      <c r="E48">
        <f t="shared" si="1"/>
        <v>0.6333333333333333</v>
      </c>
      <c r="F48">
        <f t="shared" si="2"/>
        <v>1.7239526411657558</v>
      </c>
    </row>
    <row r="49" spans="2:6" ht="12.75">
      <c r="B49">
        <v>39</v>
      </c>
      <c r="C49">
        <v>896</v>
      </c>
      <c r="D49">
        <f t="shared" si="0"/>
        <v>867</v>
      </c>
      <c r="E49">
        <f t="shared" si="1"/>
        <v>0.65</v>
      </c>
      <c r="F49">
        <f t="shared" si="2"/>
        <v>1.816120218579235</v>
      </c>
    </row>
    <row r="50" spans="2:6" ht="12.75">
      <c r="B50">
        <v>40</v>
      </c>
      <c r="C50">
        <v>946</v>
      </c>
      <c r="D50">
        <f t="shared" si="0"/>
        <v>917</v>
      </c>
      <c r="E50">
        <f t="shared" si="1"/>
        <v>0.6666666666666666</v>
      </c>
      <c r="F50">
        <f t="shared" si="2"/>
        <v>1.9208561020036428</v>
      </c>
    </row>
    <row r="51" spans="2:6" ht="12.75">
      <c r="B51">
        <v>41</v>
      </c>
      <c r="C51">
        <v>1000</v>
      </c>
      <c r="D51">
        <f t="shared" si="0"/>
        <v>971</v>
      </c>
      <c r="E51">
        <f t="shared" si="1"/>
        <v>0.6833333333333333</v>
      </c>
      <c r="F51">
        <f t="shared" si="2"/>
        <v>2.0339708561020036</v>
      </c>
    </row>
    <row r="52" spans="2:6" ht="12.75">
      <c r="B52">
        <v>42</v>
      </c>
      <c r="C52">
        <v>1042</v>
      </c>
      <c r="D52">
        <f t="shared" si="0"/>
        <v>1013</v>
      </c>
      <c r="E52">
        <f t="shared" si="1"/>
        <v>0.7</v>
      </c>
      <c r="F52">
        <f t="shared" si="2"/>
        <v>2.1219489981785062</v>
      </c>
    </row>
    <row r="53" spans="2:11" ht="12.75">
      <c r="B53">
        <v>43</v>
      </c>
      <c r="C53">
        <v>1092</v>
      </c>
      <c r="D53">
        <f t="shared" si="0"/>
        <v>1063</v>
      </c>
      <c r="E53">
        <f t="shared" si="1"/>
        <v>0.7166666666666667</v>
      </c>
      <c r="F53">
        <f t="shared" si="2"/>
        <v>2.2266848816029143</v>
      </c>
      <c r="I53" s="1"/>
      <c r="J53" s="1"/>
      <c r="K53" s="1"/>
    </row>
    <row r="54" spans="2:11" ht="12.75">
      <c r="B54">
        <v>44</v>
      </c>
      <c r="C54">
        <v>1144</v>
      </c>
      <c r="D54">
        <f t="shared" si="0"/>
        <v>1115</v>
      </c>
      <c r="E54">
        <f t="shared" si="1"/>
        <v>0.7333333333333333</v>
      </c>
      <c r="F54">
        <f t="shared" si="2"/>
        <v>2.3356102003642984</v>
      </c>
      <c r="I54" s="1"/>
      <c r="J54" s="1"/>
      <c r="K54" s="1"/>
    </row>
    <row r="55" spans="2:9" ht="12.75">
      <c r="B55">
        <v>45</v>
      </c>
      <c r="C55">
        <v>1191</v>
      </c>
      <c r="D55">
        <f t="shared" si="0"/>
        <v>1162</v>
      </c>
      <c r="E55">
        <f t="shared" si="1"/>
        <v>0.75</v>
      </c>
      <c r="F55">
        <f t="shared" si="2"/>
        <v>2.434061930783242</v>
      </c>
      <c r="I55" s="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K55"/>
  <sheetViews>
    <sheetView workbookViewId="0" topLeftCell="A1">
      <selection activeCell="O1" sqref="O1"/>
    </sheetView>
  </sheetViews>
  <sheetFormatPr defaultColWidth="9.140625" defaultRowHeight="12.75"/>
  <cols>
    <col min="1" max="1" width="4.7109375" style="0" customWidth="1"/>
    <col min="2" max="2" width="3.00390625" style="0" bestFit="1" customWidth="1"/>
    <col min="3" max="3" width="5.00390625" style="0" bestFit="1" customWidth="1"/>
    <col min="4" max="4" width="5.00390625" style="0" customWidth="1"/>
    <col min="5" max="6" width="5.7109375" style="0" customWidth="1"/>
    <col min="7" max="7" width="12.421875" style="0" bestFit="1" customWidth="1"/>
  </cols>
  <sheetData>
    <row r="5" spans="5:7" ht="12.75">
      <c r="E5" s="1" t="s">
        <v>15</v>
      </c>
      <c r="F5" s="1" t="s">
        <v>14</v>
      </c>
      <c r="G5" s="1" t="s">
        <v>12</v>
      </c>
    </row>
    <row r="6" spans="5:7" ht="12.75">
      <c r="E6">
        <f>1/60</f>
        <v>0.016666666666666666</v>
      </c>
      <c r="F6">
        <f>2.3/1098</f>
        <v>0.00209471766848816</v>
      </c>
      <c r="G6" s="3">
        <v>9.816</v>
      </c>
    </row>
    <row r="8" spans="2:7" ht="12.75">
      <c r="B8" s="1" t="s">
        <v>9</v>
      </c>
      <c r="C8" s="1" t="s">
        <v>8</v>
      </c>
      <c r="D8" s="1" t="s">
        <v>7</v>
      </c>
      <c r="E8" s="1" t="s">
        <v>9</v>
      </c>
      <c r="F8" s="1" t="s">
        <v>7</v>
      </c>
      <c r="G8" s="1" t="s">
        <v>7</v>
      </c>
    </row>
    <row r="9" spans="2:7" ht="12.75">
      <c r="B9" s="1" t="s">
        <v>10</v>
      </c>
      <c r="C9" s="1" t="s">
        <v>6</v>
      </c>
      <c r="D9" s="1" t="s">
        <v>6</v>
      </c>
      <c r="E9" s="1" t="s">
        <v>7</v>
      </c>
      <c r="F9" s="1" t="s">
        <v>11</v>
      </c>
      <c r="G9" s="1" t="s">
        <v>11</v>
      </c>
    </row>
    <row r="10" spans="2:7" ht="12.75">
      <c r="B10">
        <v>0</v>
      </c>
      <c r="C10">
        <v>29</v>
      </c>
      <c r="D10">
        <f aca="true" t="shared" si="0" ref="D10:D55">C10-$C$10</f>
        <v>0</v>
      </c>
      <c r="E10">
        <f aca="true" t="shared" si="1" ref="E10:E55">B10*E$6</f>
        <v>0</v>
      </c>
      <c r="F10">
        <f aca="true" t="shared" si="2" ref="F10:F55">D10*F$6</f>
        <v>0</v>
      </c>
      <c r="G10">
        <f>(0.5*G$6*E10^2)/100</f>
        <v>0</v>
      </c>
    </row>
    <row r="11" spans="2:7" ht="12.75">
      <c r="B11">
        <v>1</v>
      </c>
      <c r="C11">
        <v>30</v>
      </c>
      <c r="D11">
        <f t="shared" si="0"/>
        <v>1</v>
      </c>
      <c r="E11">
        <f t="shared" si="1"/>
        <v>0.016666666666666666</v>
      </c>
      <c r="F11">
        <f t="shared" si="2"/>
        <v>0.00209471766848816</v>
      </c>
      <c r="G11">
        <f>0.5*G$6*E11^2</f>
        <v>0.0013633333333333334</v>
      </c>
    </row>
    <row r="12" spans="2:7" ht="12.75">
      <c r="B12">
        <v>2</v>
      </c>
      <c r="C12">
        <v>31</v>
      </c>
      <c r="D12">
        <f t="shared" si="0"/>
        <v>2</v>
      </c>
      <c r="E12">
        <f t="shared" si="1"/>
        <v>0.03333333333333333</v>
      </c>
      <c r="F12">
        <f t="shared" si="2"/>
        <v>0.00418943533697632</v>
      </c>
      <c r="G12">
        <f aca="true" t="shared" si="3" ref="G12:G55">0.5*G$6*E12^2</f>
        <v>0.0054533333333333335</v>
      </c>
    </row>
    <row r="13" spans="2:7" ht="12.75">
      <c r="B13">
        <v>3</v>
      </c>
      <c r="C13">
        <v>33</v>
      </c>
      <c r="D13">
        <f t="shared" si="0"/>
        <v>4</v>
      </c>
      <c r="E13">
        <f t="shared" si="1"/>
        <v>0.05</v>
      </c>
      <c r="F13">
        <f t="shared" si="2"/>
        <v>0.00837887067395264</v>
      </c>
      <c r="G13">
        <f t="shared" si="3"/>
        <v>0.012270000000000003</v>
      </c>
    </row>
    <row r="14" spans="2:7" ht="12.75">
      <c r="B14">
        <v>4</v>
      </c>
      <c r="C14">
        <v>36</v>
      </c>
      <c r="D14">
        <f t="shared" si="0"/>
        <v>7</v>
      </c>
      <c r="E14">
        <f t="shared" si="1"/>
        <v>0.06666666666666667</v>
      </c>
      <c r="F14">
        <f t="shared" si="2"/>
        <v>0.01466302367941712</v>
      </c>
      <c r="G14">
        <f t="shared" si="3"/>
        <v>0.021813333333333334</v>
      </c>
    </row>
    <row r="15" spans="2:7" ht="12.75">
      <c r="B15">
        <v>5</v>
      </c>
      <c r="C15">
        <v>38</v>
      </c>
      <c r="D15">
        <f t="shared" si="0"/>
        <v>9</v>
      </c>
      <c r="E15">
        <f t="shared" si="1"/>
        <v>0.08333333333333333</v>
      </c>
      <c r="F15">
        <f t="shared" si="2"/>
        <v>0.01885245901639344</v>
      </c>
      <c r="G15">
        <f t="shared" si="3"/>
        <v>0.034083333333333334</v>
      </c>
    </row>
    <row r="16" spans="2:7" ht="12.75">
      <c r="B16">
        <v>6</v>
      </c>
      <c r="C16">
        <v>42</v>
      </c>
      <c r="D16">
        <f t="shared" si="0"/>
        <v>13</v>
      </c>
      <c r="E16">
        <f t="shared" si="1"/>
        <v>0.1</v>
      </c>
      <c r="F16">
        <f t="shared" si="2"/>
        <v>0.02723132969034608</v>
      </c>
      <c r="G16">
        <f t="shared" si="3"/>
        <v>0.04908000000000001</v>
      </c>
    </row>
    <row r="17" spans="2:7" ht="12.75">
      <c r="B17">
        <v>7</v>
      </c>
      <c r="C17">
        <v>46</v>
      </c>
      <c r="D17">
        <f t="shared" si="0"/>
        <v>17</v>
      </c>
      <c r="E17">
        <f t="shared" si="1"/>
        <v>0.11666666666666667</v>
      </c>
      <c r="F17">
        <f t="shared" si="2"/>
        <v>0.035610200364298725</v>
      </c>
      <c r="G17">
        <f t="shared" si="3"/>
        <v>0.06680333333333334</v>
      </c>
    </row>
    <row r="18" spans="2:7" ht="12.75">
      <c r="B18">
        <v>8</v>
      </c>
      <c r="C18">
        <v>51</v>
      </c>
      <c r="D18">
        <f t="shared" si="0"/>
        <v>22</v>
      </c>
      <c r="E18">
        <f t="shared" si="1"/>
        <v>0.13333333333333333</v>
      </c>
      <c r="F18">
        <f t="shared" si="2"/>
        <v>0.04608378870673952</v>
      </c>
      <c r="G18">
        <f t="shared" si="3"/>
        <v>0.08725333333333334</v>
      </c>
    </row>
    <row r="19" spans="2:7" ht="12.75">
      <c r="B19">
        <v>9</v>
      </c>
      <c r="C19">
        <v>55</v>
      </c>
      <c r="D19">
        <f t="shared" si="0"/>
        <v>26</v>
      </c>
      <c r="E19">
        <f t="shared" si="1"/>
        <v>0.15</v>
      </c>
      <c r="F19">
        <f t="shared" si="2"/>
        <v>0.05446265938069216</v>
      </c>
      <c r="G19">
        <f t="shared" si="3"/>
        <v>0.11043</v>
      </c>
    </row>
    <row r="20" spans="2:7" ht="12.75">
      <c r="B20">
        <v>10</v>
      </c>
      <c r="C20">
        <v>64</v>
      </c>
      <c r="D20">
        <f t="shared" si="0"/>
        <v>35</v>
      </c>
      <c r="E20">
        <f t="shared" si="1"/>
        <v>0.16666666666666666</v>
      </c>
      <c r="F20">
        <f t="shared" si="2"/>
        <v>0.0733151183970856</v>
      </c>
      <c r="G20">
        <f t="shared" si="3"/>
        <v>0.13633333333333333</v>
      </c>
    </row>
    <row r="21" spans="2:8" ht="12.75">
      <c r="B21">
        <v>11</v>
      </c>
      <c r="C21">
        <v>76</v>
      </c>
      <c r="D21">
        <f t="shared" si="0"/>
        <v>47</v>
      </c>
      <c r="E21">
        <f t="shared" si="1"/>
        <v>0.18333333333333332</v>
      </c>
      <c r="F21">
        <f t="shared" si="2"/>
        <v>0.09845173041894352</v>
      </c>
      <c r="G21">
        <f t="shared" si="3"/>
        <v>0.16496333333333332</v>
      </c>
      <c r="H21" s="1"/>
    </row>
    <row r="22" spans="2:7" ht="12.75">
      <c r="B22">
        <v>12</v>
      </c>
      <c r="C22">
        <v>86</v>
      </c>
      <c r="D22">
        <f t="shared" si="0"/>
        <v>57</v>
      </c>
      <c r="E22">
        <f t="shared" si="1"/>
        <v>0.2</v>
      </c>
      <c r="F22">
        <f t="shared" si="2"/>
        <v>0.11939890710382513</v>
      </c>
      <c r="G22">
        <f t="shared" si="3"/>
        <v>0.19632000000000005</v>
      </c>
    </row>
    <row r="23" spans="2:7" ht="12.75">
      <c r="B23">
        <v>13</v>
      </c>
      <c r="C23">
        <v>98</v>
      </c>
      <c r="D23">
        <f t="shared" si="0"/>
        <v>69</v>
      </c>
      <c r="E23">
        <f t="shared" si="1"/>
        <v>0.21666666666666667</v>
      </c>
      <c r="F23">
        <f t="shared" si="2"/>
        <v>0.14453551912568305</v>
      </c>
      <c r="G23">
        <f t="shared" si="3"/>
        <v>0.23040333333333338</v>
      </c>
    </row>
    <row r="24" spans="2:7" ht="12.75">
      <c r="B24">
        <v>14</v>
      </c>
      <c r="C24">
        <v>112</v>
      </c>
      <c r="D24">
        <f t="shared" si="0"/>
        <v>83</v>
      </c>
      <c r="E24">
        <f t="shared" si="1"/>
        <v>0.23333333333333334</v>
      </c>
      <c r="F24">
        <f t="shared" si="2"/>
        <v>0.17386156648451728</v>
      </c>
      <c r="G24">
        <f t="shared" si="3"/>
        <v>0.26721333333333336</v>
      </c>
    </row>
    <row r="25" spans="2:7" ht="12.75">
      <c r="B25">
        <v>15</v>
      </c>
      <c r="C25">
        <v>128</v>
      </c>
      <c r="D25">
        <f t="shared" si="0"/>
        <v>99</v>
      </c>
      <c r="E25">
        <f t="shared" si="1"/>
        <v>0.25</v>
      </c>
      <c r="F25">
        <f t="shared" si="2"/>
        <v>0.20737704918032784</v>
      </c>
      <c r="G25">
        <f t="shared" si="3"/>
        <v>0.30675</v>
      </c>
    </row>
    <row r="26" spans="2:7" ht="12.75">
      <c r="B26">
        <v>16</v>
      </c>
      <c r="C26">
        <v>146</v>
      </c>
      <c r="D26">
        <f t="shared" si="0"/>
        <v>117</v>
      </c>
      <c r="E26">
        <f t="shared" si="1"/>
        <v>0.26666666666666666</v>
      </c>
      <c r="F26">
        <f t="shared" si="2"/>
        <v>0.24508196721311473</v>
      </c>
      <c r="G26">
        <f t="shared" si="3"/>
        <v>0.34901333333333334</v>
      </c>
    </row>
    <row r="27" spans="2:7" ht="12.75">
      <c r="B27">
        <v>17</v>
      </c>
      <c r="C27">
        <v>163</v>
      </c>
      <c r="D27">
        <f t="shared" si="0"/>
        <v>134</v>
      </c>
      <c r="E27">
        <f t="shared" si="1"/>
        <v>0.2833333333333333</v>
      </c>
      <c r="F27">
        <f t="shared" si="2"/>
        <v>0.28069216757741344</v>
      </c>
      <c r="G27">
        <f t="shared" si="3"/>
        <v>0.3940033333333333</v>
      </c>
    </row>
    <row r="28" spans="2:7" ht="12.75">
      <c r="B28">
        <v>18</v>
      </c>
      <c r="C28">
        <v>182</v>
      </c>
      <c r="D28">
        <f t="shared" si="0"/>
        <v>153</v>
      </c>
      <c r="E28">
        <f t="shared" si="1"/>
        <v>0.3</v>
      </c>
      <c r="F28">
        <f t="shared" si="2"/>
        <v>0.3204918032786885</v>
      </c>
      <c r="G28">
        <f t="shared" si="3"/>
        <v>0.44172</v>
      </c>
    </row>
    <row r="29" spans="2:7" ht="12.75">
      <c r="B29">
        <v>19</v>
      </c>
      <c r="C29">
        <v>203</v>
      </c>
      <c r="D29">
        <f t="shared" si="0"/>
        <v>174</v>
      </c>
      <c r="E29">
        <f t="shared" si="1"/>
        <v>0.31666666666666665</v>
      </c>
      <c r="F29">
        <f t="shared" si="2"/>
        <v>0.3644808743169399</v>
      </c>
      <c r="G29">
        <f t="shared" si="3"/>
        <v>0.49216333333333334</v>
      </c>
    </row>
    <row r="30" spans="2:7" ht="12.75">
      <c r="B30">
        <v>20</v>
      </c>
      <c r="C30">
        <v>223</v>
      </c>
      <c r="D30">
        <f t="shared" si="0"/>
        <v>194</v>
      </c>
      <c r="E30">
        <f t="shared" si="1"/>
        <v>0.3333333333333333</v>
      </c>
      <c r="F30">
        <f t="shared" si="2"/>
        <v>0.40637522768670303</v>
      </c>
      <c r="G30">
        <f t="shared" si="3"/>
        <v>0.5453333333333333</v>
      </c>
    </row>
    <row r="31" spans="2:7" ht="12.75">
      <c r="B31">
        <v>21</v>
      </c>
      <c r="C31">
        <v>248</v>
      </c>
      <c r="D31">
        <f t="shared" si="0"/>
        <v>219</v>
      </c>
      <c r="E31">
        <f t="shared" si="1"/>
        <v>0.35</v>
      </c>
      <c r="F31">
        <f t="shared" si="2"/>
        <v>0.4587431693989071</v>
      </c>
      <c r="G31">
        <f t="shared" si="3"/>
        <v>0.6012299999999999</v>
      </c>
    </row>
    <row r="32" spans="2:7" ht="12.75">
      <c r="B32">
        <v>22</v>
      </c>
      <c r="C32">
        <v>272</v>
      </c>
      <c r="D32">
        <f t="shared" si="0"/>
        <v>243</v>
      </c>
      <c r="E32">
        <f t="shared" si="1"/>
        <v>0.36666666666666664</v>
      </c>
      <c r="F32">
        <f t="shared" si="2"/>
        <v>0.509016393442623</v>
      </c>
      <c r="G32">
        <f t="shared" si="3"/>
        <v>0.6598533333333333</v>
      </c>
    </row>
    <row r="33" spans="2:7" ht="12.75">
      <c r="B33">
        <v>23</v>
      </c>
      <c r="C33">
        <v>295</v>
      </c>
      <c r="D33">
        <f t="shared" si="0"/>
        <v>266</v>
      </c>
      <c r="E33">
        <f t="shared" si="1"/>
        <v>0.3833333333333333</v>
      </c>
      <c r="F33">
        <f t="shared" si="2"/>
        <v>0.5571948998178505</v>
      </c>
      <c r="G33">
        <f t="shared" si="3"/>
        <v>0.7212033333333333</v>
      </c>
    </row>
    <row r="34" spans="2:7" ht="12.75">
      <c r="B34">
        <v>24</v>
      </c>
      <c r="C34">
        <v>323</v>
      </c>
      <c r="D34">
        <f t="shared" si="0"/>
        <v>294</v>
      </c>
      <c r="E34">
        <f t="shared" si="1"/>
        <v>0.4</v>
      </c>
      <c r="F34">
        <f t="shared" si="2"/>
        <v>0.615846994535519</v>
      </c>
      <c r="G34">
        <f t="shared" si="3"/>
        <v>0.7852800000000002</v>
      </c>
    </row>
    <row r="35" spans="2:7" ht="12.75">
      <c r="B35">
        <v>25</v>
      </c>
      <c r="C35">
        <v>352</v>
      </c>
      <c r="D35">
        <f t="shared" si="0"/>
        <v>323</v>
      </c>
      <c r="E35">
        <f t="shared" si="1"/>
        <v>0.4166666666666667</v>
      </c>
      <c r="F35">
        <f t="shared" si="2"/>
        <v>0.6765938069216757</v>
      </c>
      <c r="G35">
        <f t="shared" si="3"/>
        <v>0.8520833333333335</v>
      </c>
    </row>
    <row r="36" spans="2:7" ht="12.75">
      <c r="B36">
        <v>26</v>
      </c>
      <c r="C36">
        <v>382</v>
      </c>
      <c r="D36">
        <f t="shared" si="0"/>
        <v>353</v>
      </c>
      <c r="E36">
        <f t="shared" si="1"/>
        <v>0.43333333333333335</v>
      </c>
      <c r="F36">
        <f t="shared" si="2"/>
        <v>0.7394353369763205</v>
      </c>
      <c r="G36">
        <f t="shared" si="3"/>
        <v>0.9216133333333335</v>
      </c>
    </row>
    <row r="37" spans="2:7" ht="12.75">
      <c r="B37">
        <v>27</v>
      </c>
      <c r="C37">
        <v>413</v>
      </c>
      <c r="D37">
        <f t="shared" si="0"/>
        <v>384</v>
      </c>
      <c r="E37">
        <f t="shared" si="1"/>
        <v>0.45</v>
      </c>
      <c r="F37">
        <f t="shared" si="2"/>
        <v>0.8043715846994535</v>
      </c>
      <c r="G37">
        <f t="shared" si="3"/>
        <v>0.9938700000000001</v>
      </c>
    </row>
    <row r="38" spans="2:7" ht="12.75">
      <c r="B38">
        <v>28</v>
      </c>
      <c r="C38">
        <v>448</v>
      </c>
      <c r="D38">
        <f t="shared" si="0"/>
        <v>419</v>
      </c>
      <c r="E38">
        <f t="shared" si="1"/>
        <v>0.4666666666666667</v>
      </c>
      <c r="F38">
        <f t="shared" si="2"/>
        <v>0.8776867030965391</v>
      </c>
      <c r="G38">
        <f t="shared" si="3"/>
        <v>1.0688533333333334</v>
      </c>
    </row>
    <row r="39" spans="2:7" ht="12.75">
      <c r="B39">
        <v>29</v>
      </c>
      <c r="C39">
        <v>482</v>
      </c>
      <c r="D39">
        <f t="shared" si="0"/>
        <v>453</v>
      </c>
      <c r="E39">
        <f t="shared" si="1"/>
        <v>0.48333333333333334</v>
      </c>
      <c r="F39">
        <f t="shared" si="2"/>
        <v>0.9489071038251365</v>
      </c>
      <c r="G39">
        <f t="shared" si="3"/>
        <v>1.1465633333333334</v>
      </c>
    </row>
    <row r="40" spans="2:7" ht="12.75">
      <c r="B40">
        <v>30</v>
      </c>
      <c r="C40">
        <v>520</v>
      </c>
      <c r="D40">
        <f t="shared" si="0"/>
        <v>491</v>
      </c>
      <c r="E40">
        <f t="shared" si="1"/>
        <v>0.5</v>
      </c>
      <c r="F40">
        <f t="shared" si="2"/>
        <v>1.0285063752276866</v>
      </c>
      <c r="G40">
        <f t="shared" si="3"/>
        <v>1.227</v>
      </c>
    </row>
    <row r="41" spans="2:7" ht="12.75">
      <c r="B41">
        <v>31</v>
      </c>
      <c r="C41">
        <v>554</v>
      </c>
      <c r="D41">
        <f t="shared" si="0"/>
        <v>525</v>
      </c>
      <c r="E41">
        <f t="shared" si="1"/>
        <v>0.5166666666666666</v>
      </c>
      <c r="F41">
        <f t="shared" si="2"/>
        <v>1.099726775956284</v>
      </c>
      <c r="G41">
        <f t="shared" si="3"/>
        <v>1.3101633333333331</v>
      </c>
    </row>
    <row r="42" spans="2:7" ht="12.75">
      <c r="B42">
        <v>32</v>
      </c>
      <c r="C42">
        <v>596</v>
      </c>
      <c r="D42">
        <f t="shared" si="0"/>
        <v>567</v>
      </c>
      <c r="E42">
        <f t="shared" si="1"/>
        <v>0.5333333333333333</v>
      </c>
      <c r="F42">
        <f t="shared" si="2"/>
        <v>1.1877049180327868</v>
      </c>
      <c r="G42">
        <f t="shared" si="3"/>
        <v>1.3960533333333334</v>
      </c>
    </row>
    <row r="43" spans="2:7" ht="12.75">
      <c r="B43">
        <v>33</v>
      </c>
      <c r="C43">
        <v>638</v>
      </c>
      <c r="D43">
        <f t="shared" si="0"/>
        <v>609</v>
      </c>
      <c r="E43">
        <f t="shared" si="1"/>
        <v>0.55</v>
      </c>
      <c r="F43">
        <f t="shared" si="2"/>
        <v>1.2756830601092894</v>
      </c>
      <c r="G43">
        <f t="shared" si="3"/>
        <v>1.4846700000000004</v>
      </c>
    </row>
    <row r="44" spans="2:7" ht="12.75">
      <c r="B44">
        <v>34</v>
      </c>
      <c r="C44">
        <v>674</v>
      </c>
      <c r="D44">
        <f t="shared" si="0"/>
        <v>645</v>
      </c>
      <c r="E44">
        <f t="shared" si="1"/>
        <v>0.5666666666666667</v>
      </c>
      <c r="F44">
        <f t="shared" si="2"/>
        <v>1.3510928961748632</v>
      </c>
      <c r="G44">
        <f t="shared" si="3"/>
        <v>1.5760133333333333</v>
      </c>
    </row>
    <row r="45" spans="2:7" ht="12.75">
      <c r="B45">
        <v>35</v>
      </c>
      <c r="C45">
        <v>718</v>
      </c>
      <c r="D45">
        <f t="shared" si="0"/>
        <v>689</v>
      </c>
      <c r="E45">
        <f t="shared" si="1"/>
        <v>0.5833333333333334</v>
      </c>
      <c r="F45">
        <f t="shared" si="2"/>
        <v>1.4432604735883423</v>
      </c>
      <c r="G45">
        <f t="shared" si="3"/>
        <v>1.6700833333333338</v>
      </c>
    </row>
    <row r="46" spans="2:7" ht="12.75">
      <c r="B46">
        <v>36</v>
      </c>
      <c r="C46">
        <v>764</v>
      </c>
      <c r="D46">
        <f t="shared" si="0"/>
        <v>735</v>
      </c>
      <c r="E46">
        <f t="shared" si="1"/>
        <v>0.6</v>
      </c>
      <c r="F46">
        <f t="shared" si="2"/>
        <v>1.5396174863387977</v>
      </c>
      <c r="G46">
        <f t="shared" si="3"/>
        <v>1.76688</v>
      </c>
    </row>
    <row r="47" spans="2:7" ht="12.75">
      <c r="B47">
        <v>37</v>
      </c>
      <c r="C47">
        <v>810</v>
      </c>
      <c r="D47">
        <f t="shared" si="0"/>
        <v>781</v>
      </c>
      <c r="E47">
        <f t="shared" si="1"/>
        <v>0.6166666666666667</v>
      </c>
      <c r="F47">
        <f t="shared" si="2"/>
        <v>1.635974499089253</v>
      </c>
      <c r="G47">
        <f t="shared" si="3"/>
        <v>1.8664033333333336</v>
      </c>
    </row>
    <row r="48" spans="2:7" ht="12.75">
      <c r="B48">
        <v>38</v>
      </c>
      <c r="C48">
        <v>852</v>
      </c>
      <c r="D48">
        <f t="shared" si="0"/>
        <v>823</v>
      </c>
      <c r="E48">
        <f t="shared" si="1"/>
        <v>0.6333333333333333</v>
      </c>
      <c r="F48">
        <f t="shared" si="2"/>
        <v>1.7239526411657558</v>
      </c>
      <c r="G48">
        <f t="shared" si="3"/>
        <v>1.9686533333333334</v>
      </c>
    </row>
    <row r="49" spans="2:7" ht="12.75">
      <c r="B49">
        <v>39</v>
      </c>
      <c r="C49">
        <v>896</v>
      </c>
      <c r="D49">
        <f t="shared" si="0"/>
        <v>867</v>
      </c>
      <c r="E49">
        <f t="shared" si="1"/>
        <v>0.65</v>
      </c>
      <c r="F49">
        <f t="shared" si="2"/>
        <v>1.816120218579235</v>
      </c>
      <c r="G49">
        <f t="shared" si="3"/>
        <v>2.0736300000000005</v>
      </c>
    </row>
    <row r="50" spans="2:7" ht="12.75">
      <c r="B50">
        <v>40</v>
      </c>
      <c r="C50">
        <v>946</v>
      </c>
      <c r="D50">
        <f t="shared" si="0"/>
        <v>917</v>
      </c>
      <c r="E50">
        <f t="shared" si="1"/>
        <v>0.6666666666666666</v>
      </c>
      <c r="F50">
        <f t="shared" si="2"/>
        <v>1.9208561020036428</v>
      </c>
      <c r="G50">
        <f t="shared" si="3"/>
        <v>2.1813333333333333</v>
      </c>
    </row>
    <row r="51" spans="2:7" ht="12.75">
      <c r="B51">
        <v>41</v>
      </c>
      <c r="C51">
        <v>1000</v>
      </c>
      <c r="D51">
        <f t="shared" si="0"/>
        <v>971</v>
      </c>
      <c r="E51">
        <f t="shared" si="1"/>
        <v>0.6833333333333333</v>
      </c>
      <c r="F51">
        <f t="shared" si="2"/>
        <v>2.0339708561020036</v>
      </c>
      <c r="G51">
        <f t="shared" si="3"/>
        <v>2.2917633333333334</v>
      </c>
    </row>
    <row r="52" spans="2:7" ht="12.75">
      <c r="B52">
        <v>42</v>
      </c>
      <c r="C52">
        <v>1042</v>
      </c>
      <c r="D52">
        <f t="shared" si="0"/>
        <v>1013</v>
      </c>
      <c r="E52">
        <f t="shared" si="1"/>
        <v>0.7</v>
      </c>
      <c r="F52">
        <f t="shared" si="2"/>
        <v>2.1219489981785062</v>
      </c>
      <c r="G52">
        <f t="shared" si="3"/>
        <v>2.4049199999999997</v>
      </c>
    </row>
    <row r="53" spans="2:11" ht="12.75">
      <c r="B53">
        <v>43</v>
      </c>
      <c r="C53">
        <v>1092</v>
      </c>
      <c r="D53">
        <f t="shared" si="0"/>
        <v>1063</v>
      </c>
      <c r="E53">
        <f t="shared" si="1"/>
        <v>0.7166666666666667</v>
      </c>
      <c r="F53">
        <f t="shared" si="2"/>
        <v>2.2266848816029143</v>
      </c>
      <c r="G53">
        <f t="shared" si="3"/>
        <v>2.5208033333333337</v>
      </c>
      <c r="I53" s="1"/>
      <c r="J53" s="1"/>
      <c r="K53" s="1"/>
    </row>
    <row r="54" spans="2:11" ht="12.75">
      <c r="B54">
        <v>44</v>
      </c>
      <c r="C54">
        <v>1144</v>
      </c>
      <c r="D54">
        <f t="shared" si="0"/>
        <v>1115</v>
      </c>
      <c r="E54">
        <f t="shared" si="1"/>
        <v>0.7333333333333333</v>
      </c>
      <c r="F54">
        <f t="shared" si="2"/>
        <v>2.3356102003642984</v>
      </c>
      <c r="G54">
        <f t="shared" si="3"/>
        <v>2.639413333333333</v>
      </c>
      <c r="I54" s="1"/>
      <c r="J54" s="1"/>
      <c r="K54" s="1"/>
    </row>
    <row r="55" spans="2:9" ht="12.75">
      <c r="B55">
        <v>45</v>
      </c>
      <c r="C55">
        <v>1191</v>
      </c>
      <c r="D55">
        <f t="shared" si="0"/>
        <v>1162</v>
      </c>
      <c r="E55">
        <f t="shared" si="1"/>
        <v>0.75</v>
      </c>
      <c r="F55">
        <f t="shared" si="2"/>
        <v>2.434061930783242</v>
      </c>
      <c r="G55">
        <f t="shared" si="3"/>
        <v>2.7607500000000003</v>
      </c>
      <c r="I55" s="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K55"/>
  <sheetViews>
    <sheetView workbookViewId="0" topLeftCell="A1">
      <selection activeCell="K38" sqref="K38"/>
    </sheetView>
  </sheetViews>
  <sheetFormatPr defaultColWidth="9.140625" defaultRowHeight="12.75"/>
  <cols>
    <col min="1" max="1" width="4.7109375" style="0" customWidth="1"/>
    <col min="2" max="2" width="3.00390625" style="0" bestFit="1" customWidth="1"/>
    <col min="3" max="3" width="5.00390625" style="0" bestFit="1" customWidth="1"/>
    <col min="4" max="4" width="5.00390625" style="0" customWidth="1"/>
    <col min="5" max="6" width="5.7109375" style="0" customWidth="1"/>
    <col min="7" max="7" width="12.421875" style="0" bestFit="1" customWidth="1"/>
  </cols>
  <sheetData>
    <row r="5" spans="5:7" ht="12.75">
      <c r="E5" s="1" t="s">
        <v>15</v>
      </c>
      <c r="F5" s="1" t="s">
        <v>14</v>
      </c>
      <c r="G5" s="1"/>
    </row>
    <row r="6" spans="5:7" ht="12.75">
      <c r="E6">
        <f>1/60</f>
        <v>0.016666666666666666</v>
      </c>
      <c r="F6">
        <f>2.3/1098</f>
        <v>0.00209471766848816</v>
      </c>
      <c r="G6" s="5"/>
    </row>
    <row r="8" spans="2:7" ht="12.75">
      <c r="B8" s="1" t="s">
        <v>9</v>
      </c>
      <c r="C8" s="1" t="s">
        <v>8</v>
      </c>
      <c r="D8" s="1" t="s">
        <v>7</v>
      </c>
      <c r="E8" s="1" t="s">
        <v>9</v>
      </c>
      <c r="F8" s="1" t="s">
        <v>7</v>
      </c>
      <c r="G8" s="1" t="s">
        <v>12</v>
      </c>
    </row>
    <row r="9" spans="2:7" ht="12.75">
      <c r="B9" s="1" t="s">
        <v>10</v>
      </c>
      <c r="C9" s="1" t="s">
        <v>6</v>
      </c>
      <c r="D9" s="1" t="s">
        <v>6</v>
      </c>
      <c r="E9" s="1" t="s">
        <v>7</v>
      </c>
      <c r="F9" s="1" t="s">
        <v>11</v>
      </c>
      <c r="G9" s="1" t="s">
        <v>19</v>
      </c>
    </row>
    <row r="10" spans="2:6" ht="12.75">
      <c r="B10">
        <v>0</v>
      </c>
      <c r="C10">
        <v>29</v>
      </c>
      <c r="D10">
        <f aca="true" t="shared" si="0" ref="D10:D55">C10-$C$10</f>
        <v>0</v>
      </c>
      <c r="E10">
        <f aca="true" t="shared" si="1" ref="E10:E55">B10*E$6</f>
        <v>0</v>
      </c>
      <c r="F10">
        <f aca="true" t="shared" si="2" ref="F10:F55">D10*F$6</f>
        <v>0</v>
      </c>
    </row>
    <row r="11" spans="2:7" ht="12.75">
      <c r="B11">
        <v>1</v>
      </c>
      <c r="C11">
        <v>30</v>
      </c>
      <c r="D11">
        <f t="shared" si="0"/>
        <v>1</v>
      </c>
      <c r="E11">
        <f t="shared" si="1"/>
        <v>0.016666666666666666</v>
      </c>
      <c r="F11">
        <f t="shared" si="2"/>
        <v>0.00209471766848816</v>
      </c>
      <c r="G11">
        <f>2*F11/E11^2</f>
        <v>15.081967213114753</v>
      </c>
    </row>
    <row r="12" spans="2:7" ht="12.75">
      <c r="B12">
        <v>2</v>
      </c>
      <c r="C12">
        <v>31</v>
      </c>
      <c r="D12">
        <f t="shared" si="0"/>
        <v>2</v>
      </c>
      <c r="E12">
        <f t="shared" si="1"/>
        <v>0.03333333333333333</v>
      </c>
      <c r="F12">
        <f t="shared" si="2"/>
        <v>0.00418943533697632</v>
      </c>
      <c r="G12">
        <f aca="true" t="shared" si="3" ref="G12:G54">2*F12/E12^2</f>
        <v>7.5409836065573765</v>
      </c>
    </row>
    <row r="13" spans="2:7" ht="12.75">
      <c r="B13">
        <v>3</v>
      </c>
      <c r="C13">
        <v>33</v>
      </c>
      <c r="D13">
        <f t="shared" si="0"/>
        <v>4</v>
      </c>
      <c r="E13">
        <f t="shared" si="1"/>
        <v>0.05</v>
      </c>
      <c r="F13">
        <f t="shared" si="2"/>
        <v>0.00837887067395264</v>
      </c>
      <c r="G13">
        <f t="shared" si="3"/>
        <v>6.703096539162111</v>
      </c>
    </row>
    <row r="14" spans="2:7" ht="12.75">
      <c r="B14">
        <v>4</v>
      </c>
      <c r="C14">
        <v>36</v>
      </c>
      <c r="D14">
        <f t="shared" si="0"/>
        <v>7</v>
      </c>
      <c r="E14">
        <f t="shared" si="1"/>
        <v>0.06666666666666667</v>
      </c>
      <c r="F14">
        <f t="shared" si="2"/>
        <v>0.01466302367941712</v>
      </c>
      <c r="G14">
        <f t="shared" si="3"/>
        <v>6.598360655737705</v>
      </c>
    </row>
    <row r="15" spans="2:7" ht="12.75">
      <c r="B15">
        <v>5</v>
      </c>
      <c r="C15">
        <v>38</v>
      </c>
      <c r="D15">
        <f t="shared" si="0"/>
        <v>9</v>
      </c>
      <c r="E15">
        <f t="shared" si="1"/>
        <v>0.08333333333333333</v>
      </c>
      <c r="F15">
        <f t="shared" si="2"/>
        <v>0.01885245901639344</v>
      </c>
      <c r="G15">
        <f t="shared" si="3"/>
        <v>5.4295081967213115</v>
      </c>
    </row>
    <row r="16" spans="2:7" ht="12.75">
      <c r="B16">
        <v>6</v>
      </c>
      <c r="C16">
        <v>42</v>
      </c>
      <c r="D16">
        <f t="shared" si="0"/>
        <v>13</v>
      </c>
      <c r="E16">
        <f t="shared" si="1"/>
        <v>0.1</v>
      </c>
      <c r="F16">
        <f t="shared" si="2"/>
        <v>0.02723132969034608</v>
      </c>
      <c r="G16">
        <f t="shared" si="3"/>
        <v>5.4462659380692156</v>
      </c>
    </row>
    <row r="17" spans="2:7" ht="12.75">
      <c r="B17">
        <v>7</v>
      </c>
      <c r="C17">
        <v>46</v>
      </c>
      <c r="D17">
        <f t="shared" si="0"/>
        <v>17</v>
      </c>
      <c r="E17">
        <f t="shared" si="1"/>
        <v>0.11666666666666667</v>
      </c>
      <c r="F17">
        <f t="shared" si="2"/>
        <v>0.035610200364298725</v>
      </c>
      <c r="G17">
        <f t="shared" si="3"/>
        <v>5.2325192372030775</v>
      </c>
    </row>
    <row r="18" spans="2:7" ht="12.75">
      <c r="B18">
        <v>8</v>
      </c>
      <c r="C18">
        <v>51</v>
      </c>
      <c r="D18">
        <f t="shared" si="0"/>
        <v>22</v>
      </c>
      <c r="E18">
        <f t="shared" si="1"/>
        <v>0.13333333333333333</v>
      </c>
      <c r="F18">
        <f t="shared" si="2"/>
        <v>0.04608378870673952</v>
      </c>
      <c r="G18">
        <f t="shared" si="3"/>
        <v>5.184426229508196</v>
      </c>
    </row>
    <row r="19" spans="2:7" ht="12.75">
      <c r="B19">
        <v>9</v>
      </c>
      <c r="C19">
        <v>55</v>
      </c>
      <c r="D19">
        <f t="shared" si="0"/>
        <v>26</v>
      </c>
      <c r="E19">
        <f t="shared" si="1"/>
        <v>0.15</v>
      </c>
      <c r="F19">
        <f t="shared" si="2"/>
        <v>0.05446265938069216</v>
      </c>
      <c r="G19">
        <f t="shared" si="3"/>
        <v>4.841125278283748</v>
      </c>
    </row>
    <row r="20" spans="2:7" ht="12.75">
      <c r="B20">
        <v>10</v>
      </c>
      <c r="C20">
        <v>64</v>
      </c>
      <c r="D20">
        <f t="shared" si="0"/>
        <v>35</v>
      </c>
      <c r="E20">
        <f t="shared" si="1"/>
        <v>0.16666666666666666</v>
      </c>
      <c r="F20">
        <f t="shared" si="2"/>
        <v>0.0733151183970856</v>
      </c>
      <c r="G20">
        <f t="shared" si="3"/>
        <v>5.278688524590163</v>
      </c>
    </row>
    <row r="21" spans="2:8" ht="12.75">
      <c r="B21">
        <v>11</v>
      </c>
      <c r="C21">
        <v>76</v>
      </c>
      <c r="D21">
        <f t="shared" si="0"/>
        <v>47</v>
      </c>
      <c r="E21">
        <f t="shared" si="1"/>
        <v>0.18333333333333332</v>
      </c>
      <c r="F21">
        <f t="shared" si="2"/>
        <v>0.09845173041894352</v>
      </c>
      <c r="G21">
        <f t="shared" si="3"/>
        <v>5.85828478525945</v>
      </c>
      <c r="H21" s="1"/>
    </row>
    <row r="22" spans="2:7" ht="12.75">
      <c r="B22">
        <v>12</v>
      </c>
      <c r="C22">
        <v>86</v>
      </c>
      <c r="D22">
        <f t="shared" si="0"/>
        <v>57</v>
      </c>
      <c r="E22">
        <f t="shared" si="1"/>
        <v>0.2</v>
      </c>
      <c r="F22">
        <f t="shared" si="2"/>
        <v>0.11939890710382513</v>
      </c>
      <c r="G22">
        <f t="shared" si="3"/>
        <v>5.969945355191255</v>
      </c>
    </row>
    <row r="23" spans="2:7" ht="12.75">
      <c r="B23">
        <v>13</v>
      </c>
      <c r="C23">
        <v>98</v>
      </c>
      <c r="D23">
        <f t="shared" si="0"/>
        <v>69</v>
      </c>
      <c r="E23">
        <f t="shared" si="1"/>
        <v>0.21666666666666667</v>
      </c>
      <c r="F23">
        <f t="shared" si="2"/>
        <v>0.14453551912568305</v>
      </c>
      <c r="G23">
        <f t="shared" si="3"/>
        <v>6.157726258608982</v>
      </c>
    </row>
    <row r="24" spans="2:7" ht="12.75">
      <c r="B24">
        <v>14</v>
      </c>
      <c r="C24">
        <v>112</v>
      </c>
      <c r="D24">
        <f t="shared" si="0"/>
        <v>83</v>
      </c>
      <c r="E24">
        <f t="shared" si="1"/>
        <v>0.23333333333333334</v>
      </c>
      <c r="F24">
        <f t="shared" si="2"/>
        <v>0.17386156648451728</v>
      </c>
      <c r="G24">
        <f t="shared" si="3"/>
        <v>6.386751421880226</v>
      </c>
    </row>
    <row r="25" spans="2:7" ht="12.75">
      <c r="B25">
        <v>15</v>
      </c>
      <c r="C25">
        <v>128</v>
      </c>
      <c r="D25">
        <f t="shared" si="0"/>
        <v>99</v>
      </c>
      <c r="E25">
        <f t="shared" si="1"/>
        <v>0.25</v>
      </c>
      <c r="F25">
        <f t="shared" si="2"/>
        <v>0.20737704918032784</v>
      </c>
      <c r="G25">
        <f t="shared" si="3"/>
        <v>6.636065573770491</v>
      </c>
    </row>
    <row r="26" spans="2:7" ht="12.75">
      <c r="B26">
        <v>16</v>
      </c>
      <c r="C26">
        <v>146</v>
      </c>
      <c r="D26">
        <f t="shared" si="0"/>
        <v>117</v>
      </c>
      <c r="E26">
        <f t="shared" si="1"/>
        <v>0.26666666666666666</v>
      </c>
      <c r="F26">
        <f t="shared" si="2"/>
        <v>0.24508196721311473</v>
      </c>
      <c r="G26">
        <f t="shared" si="3"/>
        <v>6.892930327868852</v>
      </c>
    </row>
    <row r="27" spans="2:7" ht="12.75">
      <c r="B27">
        <v>17</v>
      </c>
      <c r="C27">
        <v>163</v>
      </c>
      <c r="D27">
        <f t="shared" si="0"/>
        <v>134</v>
      </c>
      <c r="E27">
        <f t="shared" si="1"/>
        <v>0.2833333333333333</v>
      </c>
      <c r="F27">
        <f t="shared" si="2"/>
        <v>0.28069216757741344</v>
      </c>
      <c r="G27">
        <f t="shared" si="3"/>
        <v>6.993022860060128</v>
      </c>
    </row>
    <row r="28" spans="2:7" ht="12.75">
      <c r="B28">
        <v>18</v>
      </c>
      <c r="C28">
        <v>182</v>
      </c>
      <c r="D28">
        <f t="shared" si="0"/>
        <v>153</v>
      </c>
      <c r="E28">
        <f t="shared" si="1"/>
        <v>0.3</v>
      </c>
      <c r="F28">
        <f t="shared" si="2"/>
        <v>0.3204918032786885</v>
      </c>
      <c r="G28">
        <f t="shared" si="3"/>
        <v>7.122040072859744</v>
      </c>
    </row>
    <row r="29" spans="2:7" ht="12.75">
      <c r="B29">
        <v>19</v>
      </c>
      <c r="C29">
        <v>203</v>
      </c>
      <c r="D29">
        <f t="shared" si="0"/>
        <v>174</v>
      </c>
      <c r="E29">
        <f t="shared" si="1"/>
        <v>0.31666666666666665</v>
      </c>
      <c r="F29">
        <f t="shared" si="2"/>
        <v>0.3644808743169399</v>
      </c>
      <c r="G29">
        <f t="shared" si="3"/>
        <v>7.269424640116253</v>
      </c>
    </row>
    <row r="30" spans="2:7" ht="12.75">
      <c r="B30">
        <v>20</v>
      </c>
      <c r="C30">
        <v>223</v>
      </c>
      <c r="D30">
        <f t="shared" si="0"/>
        <v>194</v>
      </c>
      <c r="E30">
        <f t="shared" si="1"/>
        <v>0.3333333333333333</v>
      </c>
      <c r="F30">
        <f t="shared" si="2"/>
        <v>0.40637522768670303</v>
      </c>
      <c r="G30">
        <f t="shared" si="3"/>
        <v>7.314754098360655</v>
      </c>
    </row>
    <row r="31" spans="2:7" ht="12.75">
      <c r="B31">
        <v>21</v>
      </c>
      <c r="C31">
        <v>248</v>
      </c>
      <c r="D31">
        <f t="shared" si="0"/>
        <v>219</v>
      </c>
      <c r="E31">
        <f t="shared" si="1"/>
        <v>0.35</v>
      </c>
      <c r="F31">
        <f t="shared" si="2"/>
        <v>0.4587431693989071</v>
      </c>
      <c r="G31">
        <f t="shared" si="3"/>
        <v>7.489684398349504</v>
      </c>
    </row>
    <row r="32" spans="2:7" ht="12.75">
      <c r="B32">
        <v>22</v>
      </c>
      <c r="C32">
        <v>272</v>
      </c>
      <c r="D32">
        <f t="shared" si="0"/>
        <v>243</v>
      </c>
      <c r="E32">
        <f t="shared" si="1"/>
        <v>0.36666666666666664</v>
      </c>
      <c r="F32">
        <f t="shared" si="2"/>
        <v>0.509016393442623</v>
      </c>
      <c r="G32">
        <f t="shared" si="3"/>
        <v>7.572144695840673</v>
      </c>
    </row>
    <row r="33" spans="2:7" ht="12.75">
      <c r="B33">
        <v>23</v>
      </c>
      <c r="C33">
        <v>295</v>
      </c>
      <c r="D33">
        <f t="shared" si="0"/>
        <v>266</v>
      </c>
      <c r="E33">
        <f t="shared" si="1"/>
        <v>0.3833333333333333</v>
      </c>
      <c r="F33">
        <f t="shared" si="2"/>
        <v>0.5571948998178505</v>
      </c>
      <c r="G33">
        <f t="shared" si="3"/>
        <v>7.583749109052031</v>
      </c>
    </row>
    <row r="34" spans="2:7" ht="12.75">
      <c r="B34">
        <v>24</v>
      </c>
      <c r="C34">
        <v>323</v>
      </c>
      <c r="D34">
        <f t="shared" si="0"/>
        <v>294</v>
      </c>
      <c r="E34">
        <f t="shared" si="1"/>
        <v>0.4</v>
      </c>
      <c r="F34">
        <f t="shared" si="2"/>
        <v>0.615846994535519</v>
      </c>
      <c r="G34">
        <f t="shared" si="3"/>
        <v>7.6980874316939865</v>
      </c>
    </row>
    <row r="35" spans="2:7" ht="12.75">
      <c r="B35">
        <v>25</v>
      </c>
      <c r="C35">
        <v>352</v>
      </c>
      <c r="D35">
        <f t="shared" si="0"/>
        <v>323</v>
      </c>
      <c r="E35">
        <f t="shared" si="1"/>
        <v>0.4166666666666667</v>
      </c>
      <c r="F35">
        <f t="shared" si="2"/>
        <v>0.6765938069216757</v>
      </c>
      <c r="G35">
        <f t="shared" si="3"/>
        <v>7.794360655737703</v>
      </c>
    </row>
    <row r="36" spans="2:7" ht="12.75">
      <c r="B36">
        <v>26</v>
      </c>
      <c r="C36">
        <v>382</v>
      </c>
      <c r="D36">
        <f t="shared" si="0"/>
        <v>353</v>
      </c>
      <c r="E36">
        <f t="shared" si="1"/>
        <v>0.43333333333333335</v>
      </c>
      <c r="F36">
        <f t="shared" si="2"/>
        <v>0.7394353369763205</v>
      </c>
      <c r="G36">
        <f t="shared" si="3"/>
        <v>7.875642642351342</v>
      </c>
    </row>
    <row r="37" spans="2:7" ht="12.75">
      <c r="B37">
        <v>27</v>
      </c>
      <c r="C37">
        <v>413</v>
      </c>
      <c r="D37">
        <f t="shared" si="0"/>
        <v>384</v>
      </c>
      <c r="E37">
        <f t="shared" si="1"/>
        <v>0.45</v>
      </c>
      <c r="F37">
        <f t="shared" si="2"/>
        <v>0.8043715846994535</v>
      </c>
      <c r="G37">
        <f t="shared" si="3"/>
        <v>7.944410713081021</v>
      </c>
    </row>
    <row r="38" spans="2:7" ht="12.75">
      <c r="B38">
        <v>28</v>
      </c>
      <c r="C38">
        <v>448</v>
      </c>
      <c r="D38">
        <f t="shared" si="0"/>
        <v>419</v>
      </c>
      <c r="E38">
        <f t="shared" si="1"/>
        <v>0.4666666666666667</v>
      </c>
      <c r="F38">
        <f t="shared" si="2"/>
        <v>0.8776867030965391</v>
      </c>
      <c r="G38">
        <f t="shared" si="3"/>
        <v>8.060388089662093</v>
      </c>
    </row>
    <row r="39" spans="2:7" ht="12.75">
      <c r="B39">
        <v>29</v>
      </c>
      <c r="C39">
        <v>482</v>
      </c>
      <c r="D39">
        <f t="shared" si="0"/>
        <v>453</v>
      </c>
      <c r="E39">
        <f t="shared" si="1"/>
        <v>0.48333333333333334</v>
      </c>
      <c r="F39">
        <f t="shared" si="2"/>
        <v>0.9489071038251365</v>
      </c>
      <c r="G39">
        <f t="shared" si="3"/>
        <v>8.123818249156937</v>
      </c>
    </row>
    <row r="40" spans="2:7" ht="12.75">
      <c r="B40">
        <v>30</v>
      </c>
      <c r="C40">
        <v>520</v>
      </c>
      <c r="D40">
        <f t="shared" si="0"/>
        <v>491</v>
      </c>
      <c r="E40">
        <f t="shared" si="1"/>
        <v>0.5</v>
      </c>
      <c r="F40">
        <f t="shared" si="2"/>
        <v>1.0285063752276866</v>
      </c>
      <c r="G40">
        <f t="shared" si="3"/>
        <v>8.228051001821493</v>
      </c>
    </row>
    <row r="41" spans="2:7" ht="12.75">
      <c r="B41">
        <v>31</v>
      </c>
      <c r="C41">
        <v>554</v>
      </c>
      <c r="D41">
        <f t="shared" si="0"/>
        <v>525</v>
      </c>
      <c r="E41">
        <f t="shared" si="1"/>
        <v>0.5166666666666666</v>
      </c>
      <c r="F41">
        <f t="shared" si="2"/>
        <v>1.099726775956284</v>
      </c>
      <c r="G41">
        <f t="shared" si="3"/>
        <v>8.23936814452159</v>
      </c>
    </row>
    <row r="42" spans="2:7" ht="12.75">
      <c r="B42">
        <v>32</v>
      </c>
      <c r="C42">
        <v>596</v>
      </c>
      <c r="D42">
        <f t="shared" si="0"/>
        <v>567</v>
      </c>
      <c r="E42">
        <f t="shared" si="1"/>
        <v>0.5333333333333333</v>
      </c>
      <c r="F42">
        <f t="shared" si="2"/>
        <v>1.1877049180327868</v>
      </c>
      <c r="G42">
        <f t="shared" si="3"/>
        <v>8.351050204918032</v>
      </c>
    </row>
    <row r="43" spans="2:7" ht="12.75">
      <c r="B43">
        <v>33</v>
      </c>
      <c r="C43">
        <v>638</v>
      </c>
      <c r="D43">
        <f t="shared" si="0"/>
        <v>609</v>
      </c>
      <c r="E43">
        <f t="shared" si="1"/>
        <v>0.55</v>
      </c>
      <c r="F43">
        <f t="shared" si="2"/>
        <v>1.2756830601092894</v>
      </c>
      <c r="G43">
        <f t="shared" si="3"/>
        <v>8.43426816601183</v>
      </c>
    </row>
    <row r="44" spans="2:7" ht="12.75">
      <c r="B44">
        <v>34</v>
      </c>
      <c r="C44">
        <v>674</v>
      </c>
      <c r="D44">
        <f t="shared" si="0"/>
        <v>645</v>
      </c>
      <c r="E44">
        <f t="shared" si="1"/>
        <v>0.5666666666666667</v>
      </c>
      <c r="F44">
        <f t="shared" si="2"/>
        <v>1.3510928961748632</v>
      </c>
      <c r="G44">
        <f t="shared" si="3"/>
        <v>8.415111464064893</v>
      </c>
    </row>
    <row r="45" spans="2:7" ht="12.75">
      <c r="B45">
        <v>35</v>
      </c>
      <c r="C45">
        <v>718</v>
      </c>
      <c r="D45">
        <f t="shared" si="0"/>
        <v>689</v>
      </c>
      <c r="E45">
        <f t="shared" si="1"/>
        <v>0.5833333333333334</v>
      </c>
      <c r="F45">
        <f t="shared" si="2"/>
        <v>1.4432604735883423</v>
      </c>
      <c r="G45">
        <f t="shared" si="3"/>
        <v>8.482837069253929</v>
      </c>
    </row>
    <row r="46" spans="2:7" ht="12.75">
      <c r="B46">
        <v>36</v>
      </c>
      <c r="C46">
        <v>764</v>
      </c>
      <c r="D46">
        <f t="shared" si="0"/>
        <v>735</v>
      </c>
      <c r="E46">
        <f t="shared" si="1"/>
        <v>0.6</v>
      </c>
      <c r="F46">
        <f t="shared" si="2"/>
        <v>1.5396174863387977</v>
      </c>
      <c r="G46">
        <f t="shared" si="3"/>
        <v>8.553430479659987</v>
      </c>
    </row>
    <row r="47" spans="2:7" ht="12.75">
      <c r="B47">
        <v>37</v>
      </c>
      <c r="C47">
        <v>810</v>
      </c>
      <c r="D47">
        <f t="shared" si="0"/>
        <v>781</v>
      </c>
      <c r="E47">
        <f t="shared" si="1"/>
        <v>0.6166666666666667</v>
      </c>
      <c r="F47">
        <f t="shared" si="2"/>
        <v>1.635974499089253</v>
      </c>
      <c r="G47">
        <f t="shared" si="3"/>
        <v>8.60410255182076</v>
      </c>
    </row>
    <row r="48" spans="2:7" ht="12.75">
      <c r="B48">
        <v>38</v>
      </c>
      <c r="C48">
        <v>852</v>
      </c>
      <c r="D48">
        <f t="shared" si="0"/>
        <v>823</v>
      </c>
      <c r="E48">
        <f t="shared" si="1"/>
        <v>0.6333333333333333</v>
      </c>
      <c r="F48">
        <f t="shared" si="2"/>
        <v>1.7239526411657558</v>
      </c>
      <c r="G48">
        <f t="shared" si="3"/>
        <v>8.595885745424821</v>
      </c>
    </row>
    <row r="49" spans="2:7" ht="12.75">
      <c r="B49">
        <v>39</v>
      </c>
      <c r="C49">
        <v>896</v>
      </c>
      <c r="D49">
        <f t="shared" si="0"/>
        <v>867</v>
      </c>
      <c r="E49">
        <f t="shared" si="1"/>
        <v>0.65</v>
      </c>
      <c r="F49">
        <f t="shared" si="2"/>
        <v>1.816120218579235</v>
      </c>
      <c r="G49">
        <f t="shared" si="3"/>
        <v>8.597018786173892</v>
      </c>
    </row>
    <row r="50" spans="2:7" ht="12.75">
      <c r="B50">
        <v>40</v>
      </c>
      <c r="C50">
        <v>946</v>
      </c>
      <c r="D50">
        <f t="shared" si="0"/>
        <v>917</v>
      </c>
      <c r="E50">
        <f t="shared" si="1"/>
        <v>0.6666666666666666</v>
      </c>
      <c r="F50">
        <f t="shared" si="2"/>
        <v>1.9208561020036428</v>
      </c>
      <c r="G50">
        <f t="shared" si="3"/>
        <v>8.643852459016394</v>
      </c>
    </row>
    <row r="51" spans="2:7" ht="12.75">
      <c r="B51">
        <v>41</v>
      </c>
      <c r="C51">
        <v>1000</v>
      </c>
      <c r="D51">
        <f t="shared" si="0"/>
        <v>971</v>
      </c>
      <c r="E51">
        <f t="shared" si="1"/>
        <v>0.6833333333333333</v>
      </c>
      <c r="F51">
        <f t="shared" si="2"/>
        <v>2.0339708561020036</v>
      </c>
      <c r="G51">
        <f t="shared" si="3"/>
        <v>8.711832340234638</v>
      </c>
    </row>
    <row r="52" spans="2:7" ht="12.75">
      <c r="B52">
        <v>42</v>
      </c>
      <c r="C52">
        <v>1042</v>
      </c>
      <c r="D52">
        <f t="shared" si="0"/>
        <v>1013</v>
      </c>
      <c r="E52">
        <f t="shared" si="1"/>
        <v>0.7</v>
      </c>
      <c r="F52">
        <f t="shared" si="2"/>
        <v>2.1219489981785062</v>
      </c>
      <c r="G52">
        <f t="shared" si="3"/>
        <v>8.661016319095944</v>
      </c>
    </row>
    <row r="53" spans="2:11" ht="12.75">
      <c r="B53">
        <v>43</v>
      </c>
      <c r="C53">
        <v>1092</v>
      </c>
      <c r="D53">
        <f t="shared" si="0"/>
        <v>1063</v>
      </c>
      <c r="E53">
        <f t="shared" si="1"/>
        <v>0.7166666666666667</v>
      </c>
      <c r="F53">
        <f t="shared" si="2"/>
        <v>2.2266848816029143</v>
      </c>
      <c r="G53">
        <f t="shared" si="3"/>
        <v>8.67070370337533</v>
      </c>
      <c r="I53" s="1"/>
      <c r="J53" s="1"/>
      <c r="K53" s="1"/>
    </row>
    <row r="54" spans="2:11" ht="12.75">
      <c r="B54">
        <v>44</v>
      </c>
      <c r="C54">
        <v>1144</v>
      </c>
      <c r="D54">
        <f t="shared" si="0"/>
        <v>1115</v>
      </c>
      <c r="E54">
        <f t="shared" si="1"/>
        <v>0.7333333333333333</v>
      </c>
      <c r="F54">
        <f t="shared" si="2"/>
        <v>2.3356102003642984</v>
      </c>
      <c r="G54">
        <f t="shared" si="3"/>
        <v>8.686153637718467</v>
      </c>
      <c r="I54" s="1"/>
      <c r="J54" s="1"/>
      <c r="K54" s="1"/>
    </row>
    <row r="55" spans="2:9" ht="12.75">
      <c r="B55">
        <v>45</v>
      </c>
      <c r="C55">
        <v>1191</v>
      </c>
      <c r="D55">
        <f t="shared" si="0"/>
        <v>1162</v>
      </c>
      <c r="E55">
        <f t="shared" si="1"/>
        <v>0.75</v>
      </c>
      <c r="F55">
        <f t="shared" si="2"/>
        <v>2.434061930783242</v>
      </c>
      <c r="G55">
        <f>2*F55/E55^2</f>
        <v>8.654442420562638</v>
      </c>
      <c r="I55" s="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K55"/>
  <sheetViews>
    <sheetView workbookViewId="0" topLeftCell="A1">
      <selection activeCell="O34" sqref="O34"/>
    </sheetView>
  </sheetViews>
  <sheetFormatPr defaultColWidth="9.140625" defaultRowHeight="12.75"/>
  <cols>
    <col min="1" max="1" width="4.7109375" style="0" customWidth="1"/>
    <col min="2" max="2" width="3.00390625" style="0" bestFit="1" customWidth="1"/>
    <col min="3" max="3" width="5.00390625" style="0" bestFit="1" customWidth="1"/>
    <col min="4" max="4" width="5.00390625" style="0" customWidth="1"/>
    <col min="5" max="6" width="5.7109375" style="0" customWidth="1"/>
    <col min="7" max="7" width="12.421875" style="0" bestFit="1" customWidth="1"/>
    <col min="12" max="12" width="7.140625" style="0" customWidth="1"/>
  </cols>
  <sheetData>
    <row r="5" spans="5:7" ht="12.75">
      <c r="E5" s="1" t="s">
        <v>17</v>
      </c>
      <c r="F5" s="1" t="s">
        <v>5</v>
      </c>
      <c r="G5" s="1"/>
    </row>
    <row r="6" spans="5:7" ht="12.75">
      <c r="E6">
        <f>100/60</f>
        <v>1.6666666666666667</v>
      </c>
      <c r="F6">
        <f>230/1098</f>
        <v>0.20947176684881602</v>
      </c>
      <c r="G6" s="5"/>
    </row>
    <row r="8" spans="2:7" ht="12.75">
      <c r="B8" s="1" t="s">
        <v>9</v>
      </c>
      <c r="C8" s="1" t="s">
        <v>8</v>
      </c>
      <c r="D8" s="1" t="s">
        <v>7</v>
      </c>
      <c r="E8" s="1" t="s">
        <v>9</v>
      </c>
      <c r="F8" s="1" t="s">
        <v>7</v>
      </c>
      <c r="G8" s="1" t="s">
        <v>24</v>
      </c>
    </row>
    <row r="9" spans="2:7" ht="12.75">
      <c r="B9" s="1" t="s">
        <v>10</v>
      </c>
      <c r="C9" s="1" t="s">
        <v>6</v>
      </c>
      <c r="D9" s="1" t="s">
        <v>6</v>
      </c>
      <c r="E9" s="1" t="s">
        <v>16</v>
      </c>
      <c r="F9" s="1" t="s">
        <v>3</v>
      </c>
      <c r="G9" s="1"/>
    </row>
    <row r="10" spans="2:7" ht="12.75">
      <c r="B10">
        <v>0</v>
      </c>
      <c r="C10">
        <v>29</v>
      </c>
      <c r="D10">
        <f aca="true" t="shared" si="0" ref="D10:D55">C10-$C$10</f>
        <v>0</v>
      </c>
      <c r="E10">
        <f aca="true" t="shared" si="1" ref="E10:E55">B10*E$6</f>
        <v>0</v>
      </c>
      <c r="F10">
        <f aca="true" t="shared" si="2" ref="F10:F55">D10*F$6</f>
        <v>0</v>
      </c>
      <c r="G10">
        <v>0</v>
      </c>
    </row>
    <row r="11" spans="2:7" ht="12.75">
      <c r="B11">
        <v>1</v>
      </c>
      <c r="C11">
        <v>30</v>
      </c>
      <c r="D11">
        <f t="shared" si="0"/>
        <v>1</v>
      </c>
      <c r="E11">
        <f t="shared" si="1"/>
        <v>1.6666666666666667</v>
      </c>
      <c r="F11">
        <f t="shared" si="2"/>
        <v>0.20947176684881602</v>
      </c>
      <c r="G11">
        <f>SQRT(F11)</f>
        <v>0.45768085698313404</v>
      </c>
    </row>
    <row r="12" spans="2:7" ht="12.75">
      <c r="B12">
        <v>2</v>
      </c>
      <c r="C12">
        <v>31</v>
      </c>
      <c r="D12">
        <f t="shared" si="0"/>
        <v>2</v>
      </c>
      <c r="E12">
        <f t="shared" si="1"/>
        <v>3.3333333333333335</v>
      </c>
      <c r="F12">
        <f t="shared" si="2"/>
        <v>0.41894353369763204</v>
      </c>
      <c r="G12">
        <f aca="true" t="shared" si="3" ref="G12:G55">SQRT(F12)</f>
        <v>0.6472584751840891</v>
      </c>
    </row>
    <row r="13" spans="2:7" ht="12.75">
      <c r="B13">
        <v>3</v>
      </c>
      <c r="C13">
        <v>33</v>
      </c>
      <c r="D13">
        <f t="shared" si="0"/>
        <v>4</v>
      </c>
      <c r="E13">
        <f t="shared" si="1"/>
        <v>5</v>
      </c>
      <c r="F13">
        <f t="shared" si="2"/>
        <v>0.8378870673952641</v>
      </c>
      <c r="G13">
        <f t="shared" si="3"/>
        <v>0.9153617139662681</v>
      </c>
    </row>
    <row r="14" spans="2:7" ht="12.75">
      <c r="B14">
        <v>4</v>
      </c>
      <c r="C14">
        <v>36</v>
      </c>
      <c r="D14">
        <f t="shared" si="0"/>
        <v>7</v>
      </c>
      <c r="E14">
        <f t="shared" si="1"/>
        <v>6.666666666666667</v>
      </c>
      <c r="F14">
        <f t="shared" si="2"/>
        <v>1.4663023679417122</v>
      </c>
      <c r="G14">
        <f t="shared" si="3"/>
        <v>1.2109097274122924</v>
      </c>
    </row>
    <row r="15" spans="2:7" ht="12.75">
      <c r="B15">
        <v>5</v>
      </c>
      <c r="C15">
        <v>38</v>
      </c>
      <c r="D15">
        <f t="shared" si="0"/>
        <v>9</v>
      </c>
      <c r="E15">
        <f t="shared" si="1"/>
        <v>8.333333333333334</v>
      </c>
      <c r="F15">
        <f t="shared" si="2"/>
        <v>1.8852459016393441</v>
      </c>
      <c r="G15">
        <f t="shared" si="3"/>
        <v>1.373042570949402</v>
      </c>
    </row>
    <row r="16" spans="2:7" ht="12.75">
      <c r="B16">
        <v>6</v>
      </c>
      <c r="C16">
        <v>42</v>
      </c>
      <c r="D16">
        <f t="shared" si="0"/>
        <v>13</v>
      </c>
      <c r="E16">
        <f t="shared" si="1"/>
        <v>10</v>
      </c>
      <c r="F16">
        <f t="shared" si="2"/>
        <v>2.723132969034608</v>
      </c>
      <c r="G16">
        <f t="shared" si="3"/>
        <v>1.6501917976509908</v>
      </c>
    </row>
    <row r="17" spans="2:7" ht="12.75">
      <c r="B17">
        <v>7</v>
      </c>
      <c r="C17">
        <v>46</v>
      </c>
      <c r="D17">
        <f t="shared" si="0"/>
        <v>17</v>
      </c>
      <c r="E17">
        <f t="shared" si="1"/>
        <v>11.666666666666668</v>
      </c>
      <c r="F17">
        <f t="shared" si="2"/>
        <v>3.5610200364298725</v>
      </c>
      <c r="G17">
        <f t="shared" si="3"/>
        <v>1.887066516164672</v>
      </c>
    </row>
    <row r="18" spans="2:7" ht="12.75">
      <c r="B18">
        <v>8</v>
      </c>
      <c r="C18">
        <v>51</v>
      </c>
      <c r="D18">
        <f t="shared" si="0"/>
        <v>22</v>
      </c>
      <c r="E18">
        <f t="shared" si="1"/>
        <v>13.333333333333334</v>
      </c>
      <c r="F18">
        <f t="shared" si="2"/>
        <v>4.608378870673953</v>
      </c>
      <c r="G18">
        <f t="shared" si="3"/>
        <v>2.146713504563185</v>
      </c>
    </row>
    <row r="19" spans="2:7" ht="12.75">
      <c r="B19">
        <v>9</v>
      </c>
      <c r="C19">
        <v>55</v>
      </c>
      <c r="D19">
        <f t="shared" si="0"/>
        <v>26</v>
      </c>
      <c r="E19">
        <f t="shared" si="1"/>
        <v>15</v>
      </c>
      <c r="F19">
        <f t="shared" si="2"/>
        <v>5.446265938069216</v>
      </c>
      <c r="G19">
        <f t="shared" si="3"/>
        <v>2.3337236207548693</v>
      </c>
    </row>
    <row r="20" spans="2:7" ht="12.75">
      <c r="B20">
        <v>10</v>
      </c>
      <c r="C20">
        <v>64</v>
      </c>
      <c r="D20">
        <f t="shared" si="0"/>
        <v>35</v>
      </c>
      <c r="E20">
        <f t="shared" si="1"/>
        <v>16.666666666666668</v>
      </c>
      <c r="F20">
        <f t="shared" si="2"/>
        <v>7.33151183970856</v>
      </c>
      <c r="G20">
        <f t="shared" si="3"/>
        <v>2.707676465109626</v>
      </c>
    </row>
    <row r="21" spans="2:8" ht="12.75">
      <c r="B21">
        <v>11</v>
      </c>
      <c r="C21">
        <v>76</v>
      </c>
      <c r="D21">
        <f t="shared" si="0"/>
        <v>47</v>
      </c>
      <c r="E21">
        <f t="shared" si="1"/>
        <v>18.333333333333336</v>
      </c>
      <c r="F21">
        <f t="shared" si="2"/>
        <v>9.845173041894354</v>
      </c>
      <c r="G21">
        <f t="shared" si="3"/>
        <v>3.1377018726919155</v>
      </c>
      <c r="H21" s="1"/>
    </row>
    <row r="22" spans="2:7" ht="12.75">
      <c r="B22">
        <v>12</v>
      </c>
      <c r="C22">
        <v>86</v>
      </c>
      <c r="D22">
        <f t="shared" si="0"/>
        <v>57</v>
      </c>
      <c r="E22">
        <f t="shared" si="1"/>
        <v>20</v>
      </c>
      <c r="F22">
        <f t="shared" si="2"/>
        <v>11.939890710382514</v>
      </c>
      <c r="G22">
        <f t="shared" si="3"/>
        <v>3.455414694415493</v>
      </c>
    </row>
    <row r="23" spans="2:7" ht="12.75">
      <c r="B23">
        <v>13</v>
      </c>
      <c r="C23">
        <v>98</v>
      </c>
      <c r="D23">
        <f t="shared" si="0"/>
        <v>69</v>
      </c>
      <c r="E23">
        <f t="shared" si="1"/>
        <v>21.666666666666668</v>
      </c>
      <c r="F23">
        <f t="shared" si="2"/>
        <v>14.453551912568306</v>
      </c>
      <c r="G23">
        <f t="shared" si="3"/>
        <v>3.8017827282168963</v>
      </c>
    </row>
    <row r="24" spans="2:7" ht="12.75">
      <c r="B24">
        <v>14</v>
      </c>
      <c r="C24">
        <v>112</v>
      </c>
      <c r="D24">
        <f t="shared" si="0"/>
        <v>83</v>
      </c>
      <c r="E24">
        <f t="shared" si="1"/>
        <v>23.333333333333336</v>
      </c>
      <c r="F24">
        <f t="shared" si="2"/>
        <v>17.38615664845173</v>
      </c>
      <c r="G24">
        <f t="shared" si="3"/>
        <v>4.169671047990684</v>
      </c>
    </row>
    <row r="25" spans="2:7" ht="12.75">
      <c r="B25">
        <v>15</v>
      </c>
      <c r="C25">
        <v>128</v>
      </c>
      <c r="D25">
        <f t="shared" si="0"/>
        <v>99</v>
      </c>
      <c r="E25">
        <f t="shared" si="1"/>
        <v>25</v>
      </c>
      <c r="F25">
        <f t="shared" si="2"/>
        <v>20.737704918032787</v>
      </c>
      <c r="G25">
        <f t="shared" si="3"/>
        <v>4.553867029024101</v>
      </c>
    </row>
    <row r="26" spans="2:7" ht="12.75">
      <c r="B26">
        <v>16</v>
      </c>
      <c r="C26">
        <v>146</v>
      </c>
      <c r="D26">
        <f t="shared" si="0"/>
        <v>117</v>
      </c>
      <c r="E26">
        <f t="shared" si="1"/>
        <v>26.666666666666668</v>
      </c>
      <c r="F26">
        <f t="shared" si="2"/>
        <v>24.508196721311474</v>
      </c>
      <c r="G26">
        <f t="shared" si="3"/>
        <v>4.950575392952972</v>
      </c>
    </row>
    <row r="27" spans="2:7" ht="12.75">
      <c r="B27">
        <v>17</v>
      </c>
      <c r="C27">
        <v>163</v>
      </c>
      <c r="D27">
        <f t="shared" si="0"/>
        <v>134</v>
      </c>
      <c r="E27">
        <f t="shared" si="1"/>
        <v>28.333333333333336</v>
      </c>
      <c r="F27">
        <f t="shared" si="2"/>
        <v>28.069216757741348</v>
      </c>
      <c r="G27">
        <f t="shared" si="3"/>
        <v>5.298038953966019</v>
      </c>
    </row>
    <row r="28" spans="2:7" ht="12.75">
      <c r="B28">
        <v>18</v>
      </c>
      <c r="C28">
        <v>182</v>
      </c>
      <c r="D28">
        <f t="shared" si="0"/>
        <v>153</v>
      </c>
      <c r="E28">
        <f t="shared" si="1"/>
        <v>30</v>
      </c>
      <c r="F28">
        <f t="shared" si="2"/>
        <v>32.049180327868854</v>
      </c>
      <c r="G28">
        <f t="shared" si="3"/>
        <v>5.661199548494016</v>
      </c>
    </row>
    <row r="29" spans="2:7" ht="12.75">
      <c r="B29">
        <v>19</v>
      </c>
      <c r="C29">
        <v>203</v>
      </c>
      <c r="D29">
        <f t="shared" si="0"/>
        <v>174</v>
      </c>
      <c r="E29">
        <f t="shared" si="1"/>
        <v>31.666666666666668</v>
      </c>
      <c r="F29">
        <f t="shared" si="2"/>
        <v>36.448087431693985</v>
      </c>
      <c r="G29">
        <f t="shared" si="3"/>
        <v>6.037225143366279</v>
      </c>
    </row>
    <row r="30" spans="2:7" ht="12.75">
      <c r="B30">
        <v>20</v>
      </c>
      <c r="C30">
        <v>223</v>
      </c>
      <c r="D30">
        <f t="shared" si="0"/>
        <v>194</v>
      </c>
      <c r="E30">
        <f t="shared" si="1"/>
        <v>33.333333333333336</v>
      </c>
      <c r="F30">
        <f t="shared" si="2"/>
        <v>40.63752276867031</v>
      </c>
      <c r="G30">
        <f t="shared" si="3"/>
        <v>6.374756683095466</v>
      </c>
    </row>
    <row r="31" spans="2:7" ht="12.75">
      <c r="B31">
        <v>21</v>
      </c>
      <c r="C31">
        <v>248</v>
      </c>
      <c r="D31">
        <f t="shared" si="0"/>
        <v>219</v>
      </c>
      <c r="E31">
        <f t="shared" si="1"/>
        <v>35</v>
      </c>
      <c r="F31">
        <f t="shared" si="2"/>
        <v>45.87431693989071</v>
      </c>
      <c r="G31">
        <f t="shared" si="3"/>
        <v>6.773058167466947</v>
      </c>
    </row>
    <row r="32" spans="2:7" ht="12.75">
      <c r="B32">
        <v>22</v>
      </c>
      <c r="C32">
        <v>272</v>
      </c>
      <c r="D32">
        <f t="shared" si="0"/>
        <v>243</v>
      </c>
      <c r="E32">
        <f t="shared" si="1"/>
        <v>36.66666666666667</v>
      </c>
      <c r="F32">
        <f t="shared" si="2"/>
        <v>50.90163934426229</v>
      </c>
      <c r="G32">
        <f t="shared" si="3"/>
        <v>7.134538481518079</v>
      </c>
    </row>
    <row r="33" spans="2:7" ht="12.75">
      <c r="B33">
        <v>23</v>
      </c>
      <c r="C33">
        <v>295</v>
      </c>
      <c r="D33">
        <f t="shared" si="0"/>
        <v>266</v>
      </c>
      <c r="E33">
        <f t="shared" si="1"/>
        <v>38.333333333333336</v>
      </c>
      <c r="F33">
        <f t="shared" si="2"/>
        <v>55.71948998178506</v>
      </c>
      <c r="G33">
        <f t="shared" si="3"/>
        <v>7.464548879991681</v>
      </c>
    </row>
    <row r="34" spans="2:7" ht="12.75">
      <c r="B34">
        <v>24</v>
      </c>
      <c r="C34">
        <v>323</v>
      </c>
      <c r="D34">
        <f t="shared" si="0"/>
        <v>294</v>
      </c>
      <c r="E34">
        <f t="shared" si="1"/>
        <v>40</v>
      </c>
      <c r="F34">
        <f t="shared" si="2"/>
        <v>61.58469945355191</v>
      </c>
      <c r="G34">
        <f t="shared" si="3"/>
        <v>7.847591952538811</v>
      </c>
    </row>
    <row r="35" spans="2:7" ht="12.75">
      <c r="B35">
        <v>25</v>
      </c>
      <c r="C35">
        <v>352</v>
      </c>
      <c r="D35">
        <f t="shared" si="0"/>
        <v>323</v>
      </c>
      <c r="E35">
        <f t="shared" si="1"/>
        <v>41.66666666666667</v>
      </c>
      <c r="F35">
        <f t="shared" si="2"/>
        <v>67.65938069216757</v>
      </c>
      <c r="G35">
        <f t="shared" si="3"/>
        <v>8.225532243701169</v>
      </c>
    </row>
    <row r="36" spans="2:7" ht="12.75">
      <c r="B36">
        <v>26</v>
      </c>
      <c r="C36">
        <v>382</v>
      </c>
      <c r="D36">
        <f t="shared" si="0"/>
        <v>353</v>
      </c>
      <c r="E36">
        <f t="shared" si="1"/>
        <v>43.333333333333336</v>
      </c>
      <c r="F36">
        <f t="shared" si="2"/>
        <v>73.94353369763205</v>
      </c>
      <c r="G36">
        <f t="shared" si="3"/>
        <v>8.599042603547911</v>
      </c>
    </row>
    <row r="37" spans="2:7" ht="12.75">
      <c r="B37">
        <v>27</v>
      </c>
      <c r="C37">
        <v>413</v>
      </c>
      <c r="D37">
        <f t="shared" si="0"/>
        <v>384</v>
      </c>
      <c r="E37">
        <f t="shared" si="1"/>
        <v>45</v>
      </c>
      <c r="F37">
        <f t="shared" si="2"/>
        <v>80.43715846994536</v>
      </c>
      <c r="G37">
        <f t="shared" si="3"/>
        <v>8.968676517187212</v>
      </c>
    </row>
    <row r="38" spans="2:7" ht="12.75">
      <c r="B38">
        <v>28</v>
      </c>
      <c r="C38">
        <v>448</v>
      </c>
      <c r="D38">
        <f t="shared" si="0"/>
        <v>419</v>
      </c>
      <c r="E38">
        <f t="shared" si="1"/>
        <v>46.66666666666667</v>
      </c>
      <c r="F38">
        <f t="shared" si="2"/>
        <v>87.76867030965391</v>
      </c>
      <c r="G38">
        <f t="shared" si="3"/>
        <v>9.368493492000404</v>
      </c>
    </row>
    <row r="39" spans="2:7" ht="12.75">
      <c r="B39">
        <v>29</v>
      </c>
      <c r="C39">
        <v>482</v>
      </c>
      <c r="D39">
        <f t="shared" si="0"/>
        <v>453</v>
      </c>
      <c r="E39">
        <f t="shared" si="1"/>
        <v>48.333333333333336</v>
      </c>
      <c r="F39">
        <f t="shared" si="2"/>
        <v>94.89071038251366</v>
      </c>
      <c r="G39">
        <f t="shared" si="3"/>
        <v>9.741186292362633</v>
      </c>
    </row>
    <row r="40" spans="2:7" ht="12.75">
      <c r="B40">
        <v>30</v>
      </c>
      <c r="C40">
        <v>520</v>
      </c>
      <c r="D40">
        <f t="shared" si="0"/>
        <v>491</v>
      </c>
      <c r="E40">
        <f t="shared" si="1"/>
        <v>50</v>
      </c>
      <c r="F40">
        <f t="shared" si="2"/>
        <v>102.85063752276866</v>
      </c>
      <c r="G40">
        <f t="shared" si="3"/>
        <v>10.141530334361214</v>
      </c>
    </row>
    <row r="41" spans="2:7" ht="12.75">
      <c r="B41">
        <v>31</v>
      </c>
      <c r="C41">
        <v>554</v>
      </c>
      <c r="D41">
        <f t="shared" si="0"/>
        <v>525</v>
      </c>
      <c r="E41">
        <f t="shared" si="1"/>
        <v>51.66666666666667</v>
      </c>
      <c r="F41">
        <f t="shared" si="2"/>
        <v>109.97267759562841</v>
      </c>
      <c r="G41">
        <f t="shared" si="3"/>
        <v>10.48678585628735</v>
      </c>
    </row>
    <row r="42" spans="2:7" ht="12.75">
      <c r="B42">
        <v>32</v>
      </c>
      <c r="C42">
        <v>596</v>
      </c>
      <c r="D42">
        <f t="shared" si="0"/>
        <v>567</v>
      </c>
      <c r="E42">
        <f t="shared" si="1"/>
        <v>53.333333333333336</v>
      </c>
      <c r="F42">
        <f t="shared" si="2"/>
        <v>118.77049180327869</v>
      </c>
      <c r="G42">
        <f t="shared" si="3"/>
        <v>10.89818754671063</v>
      </c>
    </row>
    <row r="43" spans="2:7" ht="12.75">
      <c r="B43">
        <v>33</v>
      </c>
      <c r="C43">
        <v>638</v>
      </c>
      <c r="D43">
        <f t="shared" si="0"/>
        <v>609</v>
      </c>
      <c r="E43">
        <f t="shared" si="1"/>
        <v>55</v>
      </c>
      <c r="F43">
        <f t="shared" si="2"/>
        <v>127.56830601092895</v>
      </c>
      <c r="G43">
        <f t="shared" si="3"/>
        <v>11.294614026646903</v>
      </c>
    </row>
    <row r="44" spans="2:7" ht="12.75">
      <c r="B44">
        <v>34</v>
      </c>
      <c r="C44">
        <v>674</v>
      </c>
      <c r="D44">
        <f t="shared" si="0"/>
        <v>645</v>
      </c>
      <c r="E44">
        <f t="shared" si="1"/>
        <v>56.66666666666667</v>
      </c>
      <c r="F44">
        <f t="shared" si="2"/>
        <v>135.10928961748633</v>
      </c>
      <c r="G44">
        <f t="shared" si="3"/>
        <v>11.62365216347626</v>
      </c>
    </row>
    <row r="45" spans="2:7" ht="12.75">
      <c r="B45">
        <v>35</v>
      </c>
      <c r="C45">
        <v>718</v>
      </c>
      <c r="D45">
        <f t="shared" si="0"/>
        <v>689</v>
      </c>
      <c r="E45">
        <f t="shared" si="1"/>
        <v>58.333333333333336</v>
      </c>
      <c r="F45">
        <f t="shared" si="2"/>
        <v>144.32604735883424</v>
      </c>
      <c r="G45">
        <f t="shared" si="3"/>
        <v>12.013577625288574</v>
      </c>
    </row>
    <row r="46" spans="2:7" ht="12.75">
      <c r="B46">
        <v>36</v>
      </c>
      <c r="C46">
        <v>764</v>
      </c>
      <c r="D46">
        <f t="shared" si="0"/>
        <v>735</v>
      </c>
      <c r="E46">
        <f t="shared" si="1"/>
        <v>60</v>
      </c>
      <c r="F46">
        <f t="shared" si="2"/>
        <v>153.96174863387978</v>
      </c>
      <c r="G46">
        <f t="shared" si="3"/>
        <v>12.408132358815317</v>
      </c>
    </row>
    <row r="47" spans="2:7" ht="12.75">
      <c r="B47">
        <v>37</v>
      </c>
      <c r="C47">
        <v>810</v>
      </c>
      <c r="D47">
        <f t="shared" si="0"/>
        <v>781</v>
      </c>
      <c r="E47">
        <f t="shared" si="1"/>
        <v>61.66666666666667</v>
      </c>
      <c r="F47">
        <f t="shared" si="2"/>
        <v>163.5974499089253</v>
      </c>
      <c r="G47">
        <f t="shared" si="3"/>
        <v>12.790521877895573</v>
      </c>
    </row>
    <row r="48" spans="2:7" ht="12.75">
      <c r="B48">
        <v>38</v>
      </c>
      <c r="C48">
        <v>852</v>
      </c>
      <c r="D48">
        <f t="shared" si="0"/>
        <v>823</v>
      </c>
      <c r="E48">
        <f t="shared" si="1"/>
        <v>63.333333333333336</v>
      </c>
      <c r="F48">
        <f t="shared" si="2"/>
        <v>172.3952641165756</v>
      </c>
      <c r="G48">
        <f t="shared" si="3"/>
        <v>13.12993770421534</v>
      </c>
    </row>
    <row r="49" spans="2:7" ht="12.75">
      <c r="B49">
        <v>39</v>
      </c>
      <c r="C49">
        <v>896</v>
      </c>
      <c r="D49">
        <f t="shared" si="0"/>
        <v>867</v>
      </c>
      <c r="E49">
        <f t="shared" si="1"/>
        <v>65</v>
      </c>
      <c r="F49">
        <f t="shared" si="2"/>
        <v>181.61202185792348</v>
      </c>
      <c r="G49">
        <f t="shared" si="3"/>
        <v>13.476350465089704</v>
      </c>
    </row>
    <row r="50" spans="2:7" ht="12.75">
      <c r="B50">
        <v>40</v>
      </c>
      <c r="C50">
        <v>946</v>
      </c>
      <c r="D50">
        <f t="shared" si="0"/>
        <v>917</v>
      </c>
      <c r="E50">
        <f t="shared" si="1"/>
        <v>66.66666666666667</v>
      </c>
      <c r="F50">
        <f t="shared" si="2"/>
        <v>192.0856102003643</v>
      </c>
      <c r="G50">
        <f t="shared" si="3"/>
        <v>13.859495308284652</v>
      </c>
    </row>
    <row r="51" spans="2:7" ht="12.75">
      <c r="B51">
        <v>41</v>
      </c>
      <c r="C51">
        <v>1000</v>
      </c>
      <c r="D51">
        <f t="shared" si="0"/>
        <v>971</v>
      </c>
      <c r="E51">
        <f t="shared" si="1"/>
        <v>68.33333333333334</v>
      </c>
      <c r="F51">
        <f t="shared" si="2"/>
        <v>203.39708561020035</v>
      </c>
      <c r="G51">
        <f t="shared" si="3"/>
        <v>14.261735014022674</v>
      </c>
    </row>
    <row r="52" spans="2:7" ht="12.75">
      <c r="B52">
        <v>42</v>
      </c>
      <c r="C52">
        <v>1042</v>
      </c>
      <c r="D52">
        <f t="shared" si="0"/>
        <v>1013</v>
      </c>
      <c r="E52">
        <f t="shared" si="1"/>
        <v>70</v>
      </c>
      <c r="F52">
        <f t="shared" si="2"/>
        <v>212.19489981785063</v>
      </c>
      <c r="G52">
        <f t="shared" si="3"/>
        <v>14.56691112823342</v>
      </c>
    </row>
    <row r="53" spans="2:11" ht="12.75">
      <c r="B53">
        <v>43</v>
      </c>
      <c r="C53">
        <v>1092</v>
      </c>
      <c r="D53">
        <f t="shared" si="0"/>
        <v>1063</v>
      </c>
      <c r="E53">
        <f t="shared" si="1"/>
        <v>71.66666666666667</v>
      </c>
      <c r="F53">
        <f t="shared" si="2"/>
        <v>222.66848816029142</v>
      </c>
      <c r="G53">
        <f t="shared" si="3"/>
        <v>14.922080557358328</v>
      </c>
      <c r="I53" s="1"/>
      <c r="J53" s="1"/>
      <c r="K53" s="1"/>
    </row>
    <row r="54" spans="2:11" ht="12.75">
      <c r="B54">
        <v>44</v>
      </c>
      <c r="C54">
        <v>1144</v>
      </c>
      <c r="D54">
        <f t="shared" si="0"/>
        <v>1115</v>
      </c>
      <c r="E54">
        <f t="shared" si="1"/>
        <v>73.33333333333334</v>
      </c>
      <c r="F54">
        <f t="shared" si="2"/>
        <v>233.56102003642985</v>
      </c>
      <c r="G54">
        <f t="shared" si="3"/>
        <v>15.282703296093588</v>
      </c>
      <c r="I54" s="1"/>
      <c r="J54" s="1"/>
      <c r="K54" s="1"/>
    </row>
    <row r="55" spans="2:9" ht="12.75">
      <c r="B55">
        <v>45</v>
      </c>
      <c r="C55">
        <v>1191</v>
      </c>
      <c r="D55">
        <f t="shared" si="0"/>
        <v>1162</v>
      </c>
      <c r="E55">
        <f t="shared" si="1"/>
        <v>75</v>
      </c>
      <c r="F55">
        <f t="shared" si="2"/>
        <v>243.4061930783242</v>
      </c>
      <c r="G55">
        <f t="shared" si="3"/>
        <v>15.601480477131783</v>
      </c>
      <c r="I55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1"/>
  <sheetViews>
    <sheetView workbookViewId="0" topLeftCell="A1">
      <selection activeCell="N18" sqref="N18"/>
    </sheetView>
  </sheetViews>
  <sheetFormatPr defaultColWidth="9.140625" defaultRowHeight="12.75"/>
  <cols>
    <col min="1" max="1" width="1.7109375" style="0" customWidth="1"/>
    <col min="2" max="2" width="3.00390625" style="0" bestFit="1" customWidth="1"/>
    <col min="3" max="3" width="5.00390625" style="0" bestFit="1" customWidth="1"/>
    <col min="4" max="4" width="5.00390625" style="0" customWidth="1"/>
    <col min="5" max="5" width="5.7109375" style="0" customWidth="1"/>
    <col min="6" max="6" width="6.7109375" style="5" customWidth="1"/>
    <col min="7" max="7" width="7.8515625" style="0" customWidth="1"/>
    <col min="8" max="8" width="6.140625" style="0" customWidth="1"/>
    <col min="10" max="10" width="6.57421875" style="0" customWidth="1"/>
    <col min="15" max="15" width="3.7109375" style="0" customWidth="1"/>
    <col min="18" max="18" width="6.00390625" style="0" customWidth="1"/>
    <col min="19" max="19" width="3.00390625" style="0" bestFit="1" customWidth="1"/>
    <col min="20" max="20" width="5.421875" style="0" customWidth="1"/>
    <col min="21" max="21" width="5.8515625" style="0" customWidth="1"/>
    <col min="22" max="22" width="5.421875" style="0" customWidth="1"/>
    <col min="23" max="23" width="5.00390625" style="0" customWidth="1"/>
    <col min="24" max="24" width="5.140625" style="0" customWidth="1"/>
    <col min="25" max="25" width="5.28125" style="0" customWidth="1"/>
  </cols>
  <sheetData>
    <row r="1" ht="12.75">
      <c r="A1" s="2" t="s">
        <v>33</v>
      </c>
    </row>
    <row r="2" spans="1:7" ht="12.75">
      <c r="A2" s="2" t="s">
        <v>34</v>
      </c>
      <c r="G2" s="1" t="s">
        <v>15</v>
      </c>
    </row>
    <row r="3" ht="12.75">
      <c r="G3">
        <f>1/60</f>
        <v>0.016666666666666666</v>
      </c>
    </row>
    <row r="5" ht="12.75">
      <c r="G5" s="1" t="s">
        <v>14</v>
      </c>
    </row>
    <row r="6" spans="5:7" ht="12.75">
      <c r="E6">
        <v>-0.01</v>
      </c>
      <c r="G6">
        <f>-2.3/1098</f>
        <v>-0.00209471766848816</v>
      </c>
    </row>
    <row r="8" spans="2:7" ht="12.75">
      <c r="B8" s="17" t="s">
        <v>9</v>
      </c>
      <c r="C8" s="17" t="s">
        <v>8</v>
      </c>
      <c r="D8" s="17" t="s">
        <v>7</v>
      </c>
      <c r="E8" s="17" t="s">
        <v>9</v>
      </c>
      <c r="F8" s="24" t="s">
        <v>7</v>
      </c>
      <c r="G8" s="23" t="s">
        <v>25</v>
      </c>
    </row>
    <row r="9" spans="2:20" ht="12.75">
      <c r="B9" s="18" t="s">
        <v>10</v>
      </c>
      <c r="C9" s="18" t="s">
        <v>6</v>
      </c>
      <c r="D9" s="18" t="s">
        <v>6</v>
      </c>
      <c r="E9" s="18" t="s">
        <v>7</v>
      </c>
      <c r="F9" s="25" t="s">
        <v>11</v>
      </c>
      <c r="G9" s="20" t="s">
        <v>19</v>
      </c>
      <c r="T9" t="s">
        <v>37</v>
      </c>
    </row>
    <row r="10" spans="2:26" ht="12.75">
      <c r="B10">
        <v>0</v>
      </c>
      <c r="C10">
        <v>29</v>
      </c>
      <c r="D10">
        <f aca="true" t="shared" si="0" ref="D10:D55">C10-$C$10</f>
        <v>0</v>
      </c>
      <c r="E10">
        <f>B10*G$3</f>
        <v>0</v>
      </c>
      <c r="F10" s="5">
        <f aca="true" t="shared" si="1" ref="F10:F55">D10*G$6</f>
        <v>0</v>
      </c>
      <c r="Q10">
        <f aca="true" t="shared" si="2" ref="Q10:Q55">0.5*$I$16*E10^2</f>
        <v>0</v>
      </c>
      <c r="T10" s="17" t="s">
        <v>9</v>
      </c>
      <c r="U10" s="24" t="s">
        <v>7</v>
      </c>
      <c r="V10" t="s">
        <v>20</v>
      </c>
      <c r="W10" t="s">
        <v>40</v>
      </c>
      <c r="X10" t="s">
        <v>38</v>
      </c>
      <c r="Y10" t="s">
        <v>39</v>
      </c>
      <c r="Z10" t="s">
        <v>41</v>
      </c>
    </row>
    <row r="11" spans="2:21" ht="12.75">
      <c r="B11">
        <v>1</v>
      </c>
      <c r="C11">
        <v>30</v>
      </c>
      <c r="D11">
        <f t="shared" si="0"/>
        <v>1</v>
      </c>
      <c r="E11">
        <f>B11*G$3+E$6</f>
        <v>0.006666666666666666</v>
      </c>
      <c r="F11" s="26">
        <f t="shared" si="1"/>
        <v>-0.00209471766848816</v>
      </c>
      <c r="G11" s="12">
        <f aca="true" t="shared" si="3" ref="G11:G55">2*F11/E11^2</f>
        <v>-94.26229508196721</v>
      </c>
      <c r="Q11">
        <f t="shared" si="2"/>
        <v>-0.00021813333333333331</v>
      </c>
      <c r="T11" s="18" t="s">
        <v>7</v>
      </c>
      <c r="U11" s="25" t="s">
        <v>11</v>
      </c>
    </row>
    <row r="12" spans="2:26" ht="12.75">
      <c r="B12">
        <v>2</v>
      </c>
      <c r="C12">
        <v>31</v>
      </c>
      <c r="D12">
        <f t="shared" si="0"/>
        <v>2</v>
      </c>
      <c r="E12">
        <f aca="true" t="shared" si="4" ref="E12:E55">B12*G$3+E$6</f>
        <v>0.02333333333333333</v>
      </c>
      <c r="F12" s="26">
        <f t="shared" si="1"/>
        <v>-0.00418943533697632</v>
      </c>
      <c r="G12" s="12">
        <f t="shared" si="3"/>
        <v>-15.389762462361997</v>
      </c>
      <c r="Q12">
        <f t="shared" si="2"/>
        <v>-0.002672133333333333</v>
      </c>
      <c r="T12">
        <f>Q12*V$3</f>
        <v>0</v>
      </c>
      <c r="U12" s="5">
        <f>S12*V$6</f>
        <v>0</v>
      </c>
      <c r="V12" s="12">
        <f>U13-U12</f>
        <v>1</v>
      </c>
      <c r="W12" s="30">
        <f>T13-T12</f>
        <v>0.31666666666666665</v>
      </c>
      <c r="X12">
        <f>(T12+T13)/2</f>
        <v>0.15833333333333333</v>
      </c>
      <c r="Y12">
        <f>V12/W12</f>
        <v>3.1578947368421053</v>
      </c>
      <c r="Z12">
        <f>(Y13-Y12)/(X13-X12)</f>
        <v>9.32330827067669</v>
      </c>
    </row>
    <row r="13" spans="2:25" ht="12.75">
      <c r="B13">
        <v>3</v>
      </c>
      <c r="C13">
        <v>33</v>
      </c>
      <c r="D13">
        <f t="shared" si="0"/>
        <v>4</v>
      </c>
      <c r="E13">
        <f t="shared" si="4"/>
        <v>0.04</v>
      </c>
      <c r="F13" s="26">
        <f t="shared" si="1"/>
        <v>-0.00837887067395264</v>
      </c>
      <c r="G13" s="12">
        <f t="shared" si="3"/>
        <v>-10.4735883424408</v>
      </c>
      <c r="Q13">
        <f t="shared" si="2"/>
        <v>-0.007852800000000002</v>
      </c>
      <c r="S13">
        <v>19</v>
      </c>
      <c r="T13">
        <f>S13*$G$3</f>
        <v>0.31666666666666665</v>
      </c>
      <c r="U13" s="26">
        <v>1</v>
      </c>
      <c r="V13" s="12">
        <f>U14-U13</f>
        <v>0.8</v>
      </c>
      <c r="W13" s="30">
        <f>T14-T13</f>
        <v>0.15000000000000002</v>
      </c>
      <c r="X13">
        <f>(T13+T14)/2</f>
        <v>0.39166666666666666</v>
      </c>
      <c r="Y13">
        <f>V13/W13</f>
        <v>5.333333333333333</v>
      </c>
    </row>
    <row r="14" spans="2:21" ht="12.75">
      <c r="B14">
        <v>4</v>
      </c>
      <c r="C14">
        <v>36</v>
      </c>
      <c r="D14">
        <f t="shared" si="0"/>
        <v>7</v>
      </c>
      <c r="E14">
        <f t="shared" si="4"/>
        <v>0.056666666666666664</v>
      </c>
      <c r="F14" s="26">
        <f t="shared" si="1"/>
        <v>-0.01466302367941712</v>
      </c>
      <c r="G14" s="12">
        <f t="shared" si="3"/>
        <v>-9.132679108287482</v>
      </c>
      <c r="Q14">
        <f t="shared" si="2"/>
        <v>-0.015760133333333332</v>
      </c>
      <c r="S14">
        <v>28</v>
      </c>
      <c r="T14">
        <f>S14*$G$3</f>
        <v>0.4666666666666667</v>
      </c>
      <c r="U14">
        <v>1.8</v>
      </c>
    </row>
    <row r="15" spans="2:17" ht="12.75">
      <c r="B15">
        <v>5</v>
      </c>
      <c r="C15">
        <v>38</v>
      </c>
      <c r="D15">
        <f t="shared" si="0"/>
        <v>9</v>
      </c>
      <c r="E15">
        <f t="shared" si="4"/>
        <v>0.07333333333333333</v>
      </c>
      <c r="F15" s="26">
        <f t="shared" si="1"/>
        <v>-0.01885245901639344</v>
      </c>
      <c r="G15" s="12">
        <f t="shared" si="3"/>
        <v>-7.0112450887413615</v>
      </c>
      <c r="Q15">
        <f t="shared" si="2"/>
        <v>-0.026394133333333337</v>
      </c>
    </row>
    <row r="16" spans="2:17" ht="12.75">
      <c r="B16">
        <v>6</v>
      </c>
      <c r="C16">
        <v>42</v>
      </c>
      <c r="D16">
        <f t="shared" si="0"/>
        <v>13</v>
      </c>
      <c r="E16">
        <f t="shared" si="4"/>
        <v>0.09000000000000001</v>
      </c>
      <c r="F16" s="26">
        <f t="shared" si="1"/>
        <v>-0.02723132969034608</v>
      </c>
      <c r="G16" s="12">
        <f t="shared" si="3"/>
        <v>-6.7237851087274265</v>
      </c>
      <c r="I16" s="2">
        <v>-9.816</v>
      </c>
      <c r="J16" s="8" t="s">
        <v>29</v>
      </c>
      <c r="Q16">
        <f t="shared" si="2"/>
        <v>-0.03975480000000001</v>
      </c>
    </row>
    <row r="17" spans="2:17" ht="12.75">
      <c r="B17">
        <v>7</v>
      </c>
      <c r="C17">
        <v>46</v>
      </c>
      <c r="D17">
        <f t="shared" si="0"/>
        <v>17</v>
      </c>
      <c r="E17">
        <f t="shared" si="4"/>
        <v>0.10666666666666667</v>
      </c>
      <c r="F17" s="26">
        <f t="shared" si="1"/>
        <v>-0.035610200364298725</v>
      </c>
      <c r="G17" s="12">
        <f t="shared" si="3"/>
        <v>-6.259605532786884</v>
      </c>
      <c r="J17" t="s">
        <v>28</v>
      </c>
      <c r="N17" s="1"/>
      <c r="Q17">
        <f t="shared" si="2"/>
        <v>-0.05584213333333335</v>
      </c>
    </row>
    <row r="18" spans="2:17" ht="12.75">
      <c r="B18">
        <v>8</v>
      </c>
      <c r="C18">
        <v>51</v>
      </c>
      <c r="D18">
        <f t="shared" si="0"/>
        <v>22</v>
      </c>
      <c r="E18">
        <f t="shared" si="4"/>
        <v>0.12333333333333334</v>
      </c>
      <c r="F18" s="26">
        <f t="shared" si="1"/>
        <v>-0.04608378870673952</v>
      </c>
      <c r="G18" s="12">
        <f t="shared" si="3"/>
        <v>-6.0592271491695495</v>
      </c>
      <c r="Q18">
        <f t="shared" si="2"/>
        <v>-0.07465613333333335</v>
      </c>
    </row>
    <row r="19" spans="2:17" ht="12.75">
      <c r="B19">
        <v>9</v>
      </c>
      <c r="C19">
        <v>55</v>
      </c>
      <c r="D19">
        <f t="shared" si="0"/>
        <v>26</v>
      </c>
      <c r="E19">
        <f t="shared" si="4"/>
        <v>0.13999999999999999</v>
      </c>
      <c r="F19" s="26">
        <f t="shared" si="1"/>
        <v>-0.05446265938069216</v>
      </c>
      <c r="G19" s="12">
        <f t="shared" si="3"/>
        <v>-5.5574142225196095</v>
      </c>
      <c r="K19" s="1"/>
      <c r="Q19">
        <f t="shared" si="2"/>
        <v>-0.09619679999999999</v>
      </c>
    </row>
    <row r="20" spans="2:17" ht="12.75">
      <c r="B20">
        <v>10</v>
      </c>
      <c r="C20">
        <v>64</v>
      </c>
      <c r="D20">
        <f t="shared" si="0"/>
        <v>35</v>
      </c>
      <c r="E20">
        <f t="shared" si="4"/>
        <v>0.15666666666666665</v>
      </c>
      <c r="F20" s="26">
        <f t="shared" si="1"/>
        <v>-0.0733151183970856</v>
      </c>
      <c r="G20" s="12">
        <f t="shared" si="3"/>
        <v>-5.974070308499507</v>
      </c>
      <c r="H20" s="17" t="s">
        <v>26</v>
      </c>
      <c r="I20" s="19" t="s">
        <v>27</v>
      </c>
      <c r="J20" s="19"/>
      <c r="K20">
        <v>24</v>
      </c>
      <c r="L20">
        <f>K20*G3</f>
        <v>0.4</v>
      </c>
      <c r="M20">
        <v>0.8</v>
      </c>
      <c r="N20" s="12">
        <f>2*M20/L20^2</f>
        <v>9.999999999999998</v>
      </c>
      <c r="Q20">
        <f t="shared" si="2"/>
        <v>-0.1204641333333333</v>
      </c>
    </row>
    <row r="21" spans="2:17" ht="12.75">
      <c r="B21">
        <v>11</v>
      </c>
      <c r="C21">
        <v>76</v>
      </c>
      <c r="D21">
        <f t="shared" si="0"/>
        <v>47</v>
      </c>
      <c r="E21">
        <f t="shared" si="4"/>
        <v>0.1733333333333333</v>
      </c>
      <c r="F21" s="26">
        <f t="shared" si="1"/>
        <v>-0.09845173041894352</v>
      </c>
      <c r="G21" s="12">
        <f t="shared" si="3"/>
        <v>-6.5537394509651765</v>
      </c>
      <c r="H21" s="18" t="s">
        <v>18</v>
      </c>
      <c r="I21" s="20" t="s">
        <v>19</v>
      </c>
      <c r="J21" s="20" t="s">
        <v>21</v>
      </c>
      <c r="Q21">
        <f t="shared" si="2"/>
        <v>-0.1474581333333333</v>
      </c>
    </row>
    <row r="22" spans="2:17" ht="12.75">
      <c r="B22">
        <v>12</v>
      </c>
      <c r="C22">
        <v>86</v>
      </c>
      <c r="D22">
        <f t="shared" si="0"/>
        <v>57</v>
      </c>
      <c r="E22">
        <f t="shared" si="4"/>
        <v>0.19</v>
      </c>
      <c r="F22" s="26">
        <f t="shared" si="1"/>
        <v>-0.11939890710382513</v>
      </c>
      <c r="G22" s="12">
        <f t="shared" si="3"/>
        <v>-6.614897900488927</v>
      </c>
      <c r="H22" s="21">
        <f>(F28-F16)/(E28-E16)</f>
        <v>-1.4663023679417122</v>
      </c>
      <c r="K22" s="14"/>
      <c r="N22" s="11"/>
      <c r="Q22">
        <f t="shared" si="2"/>
        <v>-0.17717880000000003</v>
      </c>
    </row>
    <row r="23" spans="2:17" ht="12.75">
      <c r="B23">
        <v>13</v>
      </c>
      <c r="C23">
        <v>98</v>
      </c>
      <c r="D23">
        <f t="shared" si="0"/>
        <v>69</v>
      </c>
      <c r="E23">
        <f t="shared" si="4"/>
        <v>0.20666666666666667</v>
      </c>
      <c r="F23" s="26">
        <f t="shared" si="1"/>
        <v>-0.14453551912568305</v>
      </c>
      <c r="G23" s="12">
        <f t="shared" si="3"/>
        <v>-6.768052404428447</v>
      </c>
      <c r="H23" s="21">
        <f aca="true" t="shared" si="5" ref="H23:H43">(F29-F17)/(E29-E17)</f>
        <v>-1.644353369763206</v>
      </c>
      <c r="Q23">
        <f t="shared" si="2"/>
        <v>-0.20962613333333335</v>
      </c>
    </row>
    <row r="24" spans="2:17" ht="12.75">
      <c r="B24">
        <v>14</v>
      </c>
      <c r="C24">
        <v>112</v>
      </c>
      <c r="D24">
        <f t="shared" si="0"/>
        <v>83</v>
      </c>
      <c r="E24">
        <f t="shared" si="4"/>
        <v>0.22333333333333333</v>
      </c>
      <c r="F24" s="26">
        <f t="shared" si="1"/>
        <v>-0.17386156648451728</v>
      </c>
      <c r="G24" s="12">
        <f t="shared" si="3"/>
        <v>-6.97150411388129</v>
      </c>
      <c r="H24" s="21">
        <f t="shared" si="5"/>
        <v>-1.801457194899818</v>
      </c>
      <c r="Q24">
        <f t="shared" si="2"/>
        <v>-0.24480013333333336</v>
      </c>
    </row>
    <row r="25" spans="2:17" ht="12.75">
      <c r="B25">
        <v>15</v>
      </c>
      <c r="C25">
        <v>128</v>
      </c>
      <c r="D25">
        <f t="shared" si="0"/>
        <v>99</v>
      </c>
      <c r="E25">
        <f t="shared" si="4"/>
        <v>0.24</v>
      </c>
      <c r="F25" s="26">
        <f t="shared" si="1"/>
        <v>-0.20737704918032784</v>
      </c>
      <c r="G25" s="12">
        <f t="shared" si="3"/>
        <v>-7.2005919854280505</v>
      </c>
      <c r="H25" s="21">
        <f t="shared" si="5"/>
        <v>-2.0214025500910746</v>
      </c>
      <c r="Q25">
        <f t="shared" si="2"/>
        <v>-0.28270080000000003</v>
      </c>
    </row>
    <row r="26" spans="2:17" ht="12.75">
      <c r="B26">
        <v>16</v>
      </c>
      <c r="C26">
        <v>146</v>
      </c>
      <c r="D26">
        <f t="shared" si="0"/>
        <v>117</v>
      </c>
      <c r="E26">
        <f t="shared" si="4"/>
        <v>0.25666666666666665</v>
      </c>
      <c r="F26" s="26">
        <f t="shared" si="1"/>
        <v>-0.24508196721311473</v>
      </c>
      <c r="G26" s="12">
        <f t="shared" si="3"/>
        <v>-7.440504992133691</v>
      </c>
      <c r="H26" s="21">
        <f t="shared" si="5"/>
        <v>-2.1785063752276868</v>
      </c>
      <c r="Q26">
        <f t="shared" si="2"/>
        <v>-0.3233281333333333</v>
      </c>
    </row>
    <row r="27" spans="2:17" ht="12.75">
      <c r="B27">
        <v>17</v>
      </c>
      <c r="C27">
        <v>163</v>
      </c>
      <c r="D27">
        <f t="shared" si="0"/>
        <v>134</v>
      </c>
      <c r="E27">
        <f t="shared" si="4"/>
        <v>0.2733333333333333</v>
      </c>
      <c r="F27" s="26">
        <f t="shared" si="1"/>
        <v>-0.28069216757741344</v>
      </c>
      <c r="G27" s="12">
        <f t="shared" si="3"/>
        <v>-7.514067543714221</v>
      </c>
      <c r="H27" s="21">
        <f t="shared" si="5"/>
        <v>-2.293715846994535</v>
      </c>
      <c r="Q27">
        <f t="shared" si="2"/>
        <v>-0.3666821333333333</v>
      </c>
    </row>
    <row r="28" spans="2:17" ht="12.75">
      <c r="B28">
        <v>18</v>
      </c>
      <c r="C28">
        <v>182</v>
      </c>
      <c r="D28">
        <f t="shared" si="0"/>
        <v>153</v>
      </c>
      <c r="E28">
        <f t="shared" si="4"/>
        <v>0.29</v>
      </c>
      <c r="F28" s="26">
        <f t="shared" si="1"/>
        <v>-0.3204918032786885</v>
      </c>
      <c r="G28" s="12">
        <f t="shared" si="3"/>
        <v>-7.621683787840392</v>
      </c>
      <c r="H28" s="21">
        <f t="shared" si="5"/>
        <v>-2.4822404371584694</v>
      </c>
      <c r="I28" s="15">
        <f aca="true" t="shared" si="6" ref="I28:I37">(H34-H22)/(E34-E22)</f>
        <v>-10.368852459016388</v>
      </c>
      <c r="J28" s="16">
        <f aca="true" t="shared" si="7" ref="J28:J37">(I28-I$16)/I$16</f>
        <v>0.056321562654481176</v>
      </c>
      <c r="Q28">
        <f t="shared" si="2"/>
        <v>-0.4127628</v>
      </c>
    </row>
    <row r="29" spans="2:17" ht="12.75">
      <c r="B29">
        <v>19</v>
      </c>
      <c r="C29">
        <v>203</v>
      </c>
      <c r="D29">
        <f t="shared" si="0"/>
        <v>174</v>
      </c>
      <c r="E29">
        <f t="shared" si="4"/>
        <v>0.30666666666666664</v>
      </c>
      <c r="F29" s="26">
        <f t="shared" si="1"/>
        <v>-0.3644808743169399</v>
      </c>
      <c r="G29" s="12">
        <f t="shared" si="3"/>
        <v>-7.751247327156094</v>
      </c>
      <c r="H29" s="21">
        <f t="shared" si="5"/>
        <v>-2.660291438979963</v>
      </c>
      <c r="I29" s="15">
        <f t="shared" si="6"/>
        <v>-10.159380692167579</v>
      </c>
      <c r="J29" s="16">
        <f t="shared" si="7"/>
        <v>0.03498173310590649</v>
      </c>
      <c r="L29" s="1" t="s">
        <v>6</v>
      </c>
      <c r="Q29">
        <f t="shared" si="2"/>
        <v>-0.4615701333333333</v>
      </c>
    </row>
    <row r="30" spans="2:17" ht="12.75">
      <c r="B30">
        <v>20</v>
      </c>
      <c r="C30">
        <v>223</v>
      </c>
      <c r="D30">
        <f t="shared" si="0"/>
        <v>194</v>
      </c>
      <c r="E30">
        <f t="shared" si="4"/>
        <v>0.3233333333333333</v>
      </c>
      <c r="F30" s="26">
        <f t="shared" si="1"/>
        <v>-0.40637522768670303</v>
      </c>
      <c r="G30" s="12">
        <f t="shared" si="3"/>
        <v>-7.7742099036673995</v>
      </c>
      <c r="H30" s="21">
        <f t="shared" si="5"/>
        <v>-2.8278688524590154</v>
      </c>
      <c r="I30" s="15">
        <f t="shared" si="6"/>
        <v>-10.525956284153004</v>
      </c>
      <c r="J30" s="16">
        <f t="shared" si="7"/>
        <v>0.07232643481591314</v>
      </c>
      <c r="L30">
        <v>16</v>
      </c>
      <c r="M30">
        <f>L30*G6</f>
        <v>-0.03351548269581056</v>
      </c>
      <c r="Q30">
        <f t="shared" si="2"/>
        <v>-0.5131041333333333</v>
      </c>
    </row>
    <row r="31" spans="2:17" ht="12.75">
      <c r="B31">
        <v>21</v>
      </c>
      <c r="C31">
        <v>248</v>
      </c>
      <c r="D31">
        <f t="shared" si="0"/>
        <v>219</v>
      </c>
      <c r="E31">
        <f t="shared" si="4"/>
        <v>0.33999999999999997</v>
      </c>
      <c r="F31" s="26">
        <f t="shared" si="1"/>
        <v>-0.4587431693989071</v>
      </c>
      <c r="G31" s="12">
        <f t="shared" si="3"/>
        <v>-7.936733034583169</v>
      </c>
      <c r="H31" s="21">
        <f t="shared" si="5"/>
        <v>-2.984972677595628</v>
      </c>
      <c r="I31" s="15">
        <f t="shared" si="6"/>
        <v>-10.316484517304177</v>
      </c>
      <c r="J31" s="16">
        <f t="shared" si="7"/>
        <v>0.05098660526733664</v>
      </c>
      <c r="Q31">
        <f t="shared" si="2"/>
        <v>-0.5673647999999999</v>
      </c>
    </row>
    <row r="32" spans="2:17" ht="12.75">
      <c r="B32">
        <v>22</v>
      </c>
      <c r="C32">
        <v>272</v>
      </c>
      <c r="D32">
        <f t="shared" si="0"/>
        <v>243</v>
      </c>
      <c r="E32">
        <f t="shared" si="4"/>
        <v>0.35666666666666663</v>
      </c>
      <c r="F32" s="26">
        <f t="shared" si="1"/>
        <v>-0.509016393442623</v>
      </c>
      <c r="G32" s="12">
        <f t="shared" si="3"/>
        <v>-8.002703364457346</v>
      </c>
      <c r="H32" s="21">
        <f t="shared" si="5"/>
        <v>-3.1630236794171216</v>
      </c>
      <c r="I32" s="15">
        <f t="shared" si="6"/>
        <v>-10.15938069216757</v>
      </c>
      <c r="J32" s="16">
        <f t="shared" si="7"/>
        <v>0.03498173310590559</v>
      </c>
      <c r="Q32">
        <f t="shared" si="2"/>
        <v>-0.6243521333333333</v>
      </c>
    </row>
    <row r="33" spans="2:17" ht="12.75">
      <c r="B33">
        <v>23</v>
      </c>
      <c r="C33">
        <v>295</v>
      </c>
      <c r="D33">
        <f t="shared" si="0"/>
        <v>266</v>
      </c>
      <c r="E33">
        <f t="shared" si="4"/>
        <v>0.3733333333333333</v>
      </c>
      <c r="F33" s="26">
        <f t="shared" si="1"/>
        <v>-0.5571948998178505</v>
      </c>
      <c r="G33" s="12">
        <f t="shared" si="3"/>
        <v>-7.995462529274005</v>
      </c>
      <c r="H33" s="21">
        <f t="shared" si="5"/>
        <v>-3.341074681238615</v>
      </c>
      <c r="I33" s="15">
        <f t="shared" si="6"/>
        <v>-10.683060109289611</v>
      </c>
      <c r="J33" s="16">
        <f t="shared" si="7"/>
        <v>0.08833130697734419</v>
      </c>
      <c r="Q33">
        <f t="shared" si="2"/>
        <v>-0.6840661333333332</v>
      </c>
    </row>
    <row r="34" spans="2:17" ht="12.75">
      <c r="B34">
        <v>24</v>
      </c>
      <c r="C34">
        <v>323</v>
      </c>
      <c r="D34">
        <f t="shared" si="0"/>
        <v>294</v>
      </c>
      <c r="E34">
        <f t="shared" si="4"/>
        <v>0.39</v>
      </c>
      <c r="F34" s="26">
        <f t="shared" si="1"/>
        <v>-0.615846994535519</v>
      </c>
      <c r="G34" s="12">
        <f t="shared" si="3"/>
        <v>-8.097922347607087</v>
      </c>
      <c r="H34" s="21">
        <f t="shared" si="5"/>
        <v>-3.54007285974499</v>
      </c>
      <c r="I34" s="15">
        <f t="shared" si="6"/>
        <v>-10.683060109289624</v>
      </c>
      <c r="J34" s="16">
        <f t="shared" si="7"/>
        <v>0.08833130697734545</v>
      </c>
      <c r="Q34">
        <f t="shared" si="2"/>
        <v>-0.7465068000000001</v>
      </c>
    </row>
    <row r="35" spans="2:17" ht="12.75">
      <c r="B35">
        <v>25</v>
      </c>
      <c r="C35">
        <v>352</v>
      </c>
      <c r="D35">
        <f t="shared" si="0"/>
        <v>323</v>
      </c>
      <c r="E35">
        <f t="shared" si="4"/>
        <v>0.4066666666666667</v>
      </c>
      <c r="F35" s="26">
        <f t="shared" si="1"/>
        <v>-0.6765938069216757</v>
      </c>
      <c r="G35" s="12">
        <f t="shared" si="3"/>
        <v>-8.182402932404033</v>
      </c>
      <c r="H35" s="21">
        <f t="shared" si="5"/>
        <v>-3.676229508196722</v>
      </c>
      <c r="I35" s="15">
        <f t="shared" si="6"/>
        <v>-10.68306010928962</v>
      </c>
      <c r="J35" s="16">
        <f t="shared" si="7"/>
        <v>0.08833130697734509</v>
      </c>
      <c r="Q35">
        <f t="shared" si="2"/>
        <v>-0.8116741333333335</v>
      </c>
    </row>
    <row r="36" spans="2:17" ht="12.75">
      <c r="B36" s="6">
        <v>26</v>
      </c>
      <c r="C36" s="6">
        <v>382</v>
      </c>
      <c r="D36" s="6">
        <f t="shared" si="0"/>
        <v>353</v>
      </c>
      <c r="E36" s="6">
        <f t="shared" si="4"/>
        <v>0.42333333333333334</v>
      </c>
      <c r="F36" s="13">
        <f t="shared" si="1"/>
        <v>-0.7394353369763205</v>
      </c>
      <c r="G36" s="13">
        <f t="shared" si="3"/>
        <v>-8.252114864885465</v>
      </c>
      <c r="H36" s="27">
        <f t="shared" si="5"/>
        <v>-3.906648451730419</v>
      </c>
      <c r="I36" s="28">
        <f t="shared" si="6"/>
        <v>-10.473588342440811</v>
      </c>
      <c r="J36" s="29">
        <f t="shared" si="7"/>
        <v>0.06699147742877042</v>
      </c>
      <c r="K36" t="s">
        <v>35</v>
      </c>
      <c r="Q36">
        <f t="shared" si="2"/>
        <v>-0.8795681333333335</v>
      </c>
    </row>
    <row r="37" spans="2:17" ht="12.75">
      <c r="B37">
        <v>27</v>
      </c>
      <c r="C37">
        <v>413</v>
      </c>
      <c r="D37">
        <f t="shared" si="0"/>
        <v>384</v>
      </c>
      <c r="E37">
        <f t="shared" si="4"/>
        <v>0.44</v>
      </c>
      <c r="F37" s="26">
        <f t="shared" si="1"/>
        <v>-0.8043715846994535</v>
      </c>
      <c r="G37" s="12">
        <f t="shared" si="3"/>
        <v>-8.309623808878651</v>
      </c>
      <c r="H37" s="21">
        <f t="shared" si="5"/>
        <v>-4.08469945355191</v>
      </c>
      <c r="I37" s="15">
        <f t="shared" si="6"/>
        <v>-10.368852459016392</v>
      </c>
      <c r="J37" s="16">
        <f t="shared" si="7"/>
        <v>0.05632156265448154</v>
      </c>
      <c r="K37" t="s">
        <v>36</v>
      </c>
      <c r="Q37">
        <f t="shared" si="2"/>
        <v>-0.9501888000000001</v>
      </c>
    </row>
    <row r="38" spans="2:17" ht="12.75">
      <c r="B38">
        <v>28</v>
      </c>
      <c r="C38">
        <v>448</v>
      </c>
      <c r="D38">
        <f t="shared" si="0"/>
        <v>419</v>
      </c>
      <c r="E38">
        <f t="shared" si="4"/>
        <v>0.45666666666666667</v>
      </c>
      <c r="F38" s="26">
        <f t="shared" si="1"/>
        <v>-0.8776867030965391</v>
      </c>
      <c r="G38" s="12">
        <f t="shared" si="3"/>
        <v>-8.417262856698654</v>
      </c>
      <c r="H38" s="21">
        <f t="shared" si="5"/>
        <v>-4.210382513661201</v>
      </c>
      <c r="I38" s="9"/>
      <c r="J38" s="16"/>
      <c r="Q38">
        <f t="shared" si="2"/>
        <v>-1.0235361333333335</v>
      </c>
    </row>
    <row r="39" spans="2:17" ht="12.75">
      <c r="B39">
        <v>29</v>
      </c>
      <c r="C39">
        <v>482</v>
      </c>
      <c r="D39">
        <f t="shared" si="0"/>
        <v>453</v>
      </c>
      <c r="E39">
        <f t="shared" si="4"/>
        <v>0.47333333333333333</v>
      </c>
      <c r="F39" s="26">
        <f t="shared" si="1"/>
        <v>-0.9489071038251365</v>
      </c>
      <c r="G39" s="12">
        <f t="shared" si="3"/>
        <v>-8.470704160311673</v>
      </c>
      <c r="H39" s="21">
        <f t="shared" si="5"/>
        <v>-4.430327868852458</v>
      </c>
      <c r="I39" s="1" t="s">
        <v>30</v>
      </c>
      <c r="Q39">
        <f t="shared" si="2"/>
        <v>-1.0996101333333335</v>
      </c>
    </row>
    <row r="40" spans="2:17" ht="12.75">
      <c r="B40">
        <v>30</v>
      </c>
      <c r="C40">
        <v>520</v>
      </c>
      <c r="D40">
        <f t="shared" si="0"/>
        <v>491</v>
      </c>
      <c r="E40">
        <f t="shared" si="4"/>
        <v>0.49</v>
      </c>
      <c r="F40" s="26">
        <f t="shared" si="1"/>
        <v>-1.0285063752276866</v>
      </c>
      <c r="G40" s="12">
        <f t="shared" si="3"/>
        <v>-8.567316744920339</v>
      </c>
      <c r="H40" s="21">
        <f t="shared" si="5"/>
        <v>-4.618852459016394</v>
      </c>
      <c r="I40" s="1" t="s">
        <v>27</v>
      </c>
      <c r="J40" s="1" t="s">
        <v>21</v>
      </c>
      <c r="Q40">
        <f t="shared" si="2"/>
        <v>-1.1784108</v>
      </c>
    </row>
    <row r="41" spans="2:17" ht="12.75">
      <c r="B41">
        <v>31</v>
      </c>
      <c r="C41">
        <v>554</v>
      </c>
      <c r="D41">
        <f t="shared" si="0"/>
        <v>525</v>
      </c>
      <c r="E41">
        <f t="shared" si="4"/>
        <v>0.5066666666666666</v>
      </c>
      <c r="F41" s="26">
        <f t="shared" si="1"/>
        <v>-1.099726775956284</v>
      </c>
      <c r="G41" s="12">
        <f t="shared" si="3"/>
        <v>-8.56781594841288</v>
      </c>
      <c r="H41" s="21">
        <f t="shared" si="5"/>
        <v>-4.796903460837886</v>
      </c>
      <c r="I41" s="10">
        <f>AVERAGE(I28:I37)</f>
        <v>-10.442167577413477</v>
      </c>
      <c r="J41" s="22">
        <f>(I41-I$16)/I$16</f>
        <v>0.06379050299648287</v>
      </c>
      <c r="Q41">
        <f t="shared" si="2"/>
        <v>-1.2599381333333333</v>
      </c>
    </row>
    <row r="42" spans="2:17" ht="12.75">
      <c r="B42">
        <v>32</v>
      </c>
      <c r="C42">
        <v>596</v>
      </c>
      <c r="D42">
        <f t="shared" si="0"/>
        <v>567</v>
      </c>
      <c r="E42">
        <f t="shared" si="4"/>
        <v>0.5233333333333333</v>
      </c>
      <c r="F42" s="26">
        <f t="shared" si="1"/>
        <v>-1.1877049180327868</v>
      </c>
      <c r="G42" s="12">
        <f t="shared" si="3"/>
        <v>-8.673247809075484</v>
      </c>
      <c r="H42" s="21">
        <f t="shared" si="5"/>
        <v>-4.922586520947178</v>
      </c>
      <c r="Q42">
        <f t="shared" si="2"/>
        <v>-1.3441921333333333</v>
      </c>
    </row>
    <row r="43" spans="2:17" ht="12.75">
      <c r="B43">
        <v>33</v>
      </c>
      <c r="C43">
        <v>638</v>
      </c>
      <c r="D43">
        <f t="shared" si="0"/>
        <v>609</v>
      </c>
      <c r="E43">
        <f t="shared" si="4"/>
        <v>0.54</v>
      </c>
      <c r="F43" s="26">
        <f t="shared" si="1"/>
        <v>-1.2756830601092894</v>
      </c>
      <c r="G43" s="12">
        <f t="shared" si="3"/>
        <v>-8.749540878664536</v>
      </c>
      <c r="H43" s="21">
        <f t="shared" si="5"/>
        <v>-5.058743169398907</v>
      </c>
      <c r="I43" s="7"/>
      <c r="Q43">
        <f t="shared" si="2"/>
        <v>-1.4311728000000001</v>
      </c>
    </row>
    <row r="44" spans="2:17" ht="12.75">
      <c r="B44">
        <v>34</v>
      </c>
      <c r="C44">
        <v>674</v>
      </c>
      <c r="D44">
        <f t="shared" si="0"/>
        <v>645</v>
      </c>
      <c r="E44">
        <f t="shared" si="4"/>
        <v>0.5566666666666666</v>
      </c>
      <c r="F44" s="26">
        <f t="shared" si="1"/>
        <v>-1.3510928961748632</v>
      </c>
      <c r="G44" s="12">
        <f t="shared" si="3"/>
        <v>-8.720166420863976</v>
      </c>
      <c r="H44" t="s">
        <v>31</v>
      </c>
      <c r="Q44">
        <f t="shared" si="2"/>
        <v>-1.5208801333333333</v>
      </c>
    </row>
    <row r="45" spans="2:17" ht="12.75">
      <c r="B45">
        <v>35</v>
      </c>
      <c r="C45">
        <v>718</v>
      </c>
      <c r="D45">
        <f t="shared" si="0"/>
        <v>689</v>
      </c>
      <c r="E45">
        <f t="shared" si="4"/>
        <v>0.5733333333333334</v>
      </c>
      <c r="F45" s="26">
        <f t="shared" si="1"/>
        <v>-1.4432604735883423</v>
      </c>
      <c r="G45" s="12">
        <f t="shared" si="3"/>
        <v>-8.781330626213547</v>
      </c>
      <c r="H45" t="s">
        <v>32</v>
      </c>
      <c r="Q45">
        <f t="shared" si="2"/>
        <v>-1.6133141333333334</v>
      </c>
    </row>
    <row r="46" spans="2:17" ht="12.75">
      <c r="B46">
        <v>36</v>
      </c>
      <c r="C46">
        <v>764</v>
      </c>
      <c r="D46">
        <f t="shared" si="0"/>
        <v>735</v>
      </c>
      <c r="E46">
        <f t="shared" si="4"/>
        <v>0.59</v>
      </c>
      <c r="F46" s="26">
        <f t="shared" si="1"/>
        <v>-1.5396174863387977</v>
      </c>
      <c r="G46" s="12">
        <f t="shared" si="3"/>
        <v>-8.845834451817282</v>
      </c>
      <c r="H46" s="1" t="s">
        <v>30</v>
      </c>
      <c r="I46" s="1" t="s">
        <v>30</v>
      </c>
      <c r="Q46">
        <f t="shared" si="2"/>
        <v>-1.7084747999999998</v>
      </c>
    </row>
    <row r="47" spans="2:17" ht="12.75">
      <c r="B47">
        <v>37</v>
      </c>
      <c r="C47">
        <v>810</v>
      </c>
      <c r="D47">
        <f t="shared" si="0"/>
        <v>781</v>
      </c>
      <c r="E47">
        <f t="shared" si="4"/>
        <v>0.6066666666666667</v>
      </c>
      <c r="F47" s="26">
        <f t="shared" si="1"/>
        <v>-1.635974499089253</v>
      </c>
      <c r="G47" s="12">
        <f t="shared" si="3"/>
        <v>-8.890092073302306</v>
      </c>
      <c r="H47" s="1" t="s">
        <v>26</v>
      </c>
      <c r="I47" s="1" t="s">
        <v>9</v>
      </c>
      <c r="Q47">
        <f t="shared" si="2"/>
        <v>-1.8063621333333335</v>
      </c>
    </row>
    <row r="48" spans="2:17" ht="12.75">
      <c r="B48">
        <v>38</v>
      </c>
      <c r="C48">
        <v>852</v>
      </c>
      <c r="D48">
        <f t="shared" si="0"/>
        <v>823</v>
      </c>
      <c r="E48">
        <f t="shared" si="4"/>
        <v>0.6233333333333333</v>
      </c>
      <c r="F48" s="26">
        <f t="shared" si="1"/>
        <v>-1.7239526411657558</v>
      </c>
      <c r="G48" s="12">
        <f t="shared" si="3"/>
        <v>-8.873901896246277</v>
      </c>
      <c r="H48" s="12">
        <f>AVERAGE(H22:H43)</f>
        <v>-3.2777570789865877</v>
      </c>
      <c r="I48">
        <f>(E49+E16)/2</f>
        <v>0.365</v>
      </c>
      <c r="Q48">
        <f t="shared" si="2"/>
        <v>-1.9069761333333333</v>
      </c>
    </row>
    <row r="49" spans="2:17" ht="12.75">
      <c r="B49">
        <v>39</v>
      </c>
      <c r="C49">
        <v>896</v>
      </c>
      <c r="D49">
        <f t="shared" si="0"/>
        <v>867</v>
      </c>
      <c r="E49">
        <f t="shared" si="4"/>
        <v>0.64</v>
      </c>
      <c r="F49" s="26">
        <f t="shared" si="1"/>
        <v>-1.816120218579235</v>
      </c>
      <c r="G49" s="12">
        <f t="shared" si="3"/>
        <v>-8.86777450478142</v>
      </c>
      <c r="Q49">
        <f t="shared" si="2"/>
        <v>-2.0103168000000005</v>
      </c>
    </row>
    <row r="50" spans="2:17" ht="12.75">
      <c r="B50">
        <v>40</v>
      </c>
      <c r="C50">
        <v>946</v>
      </c>
      <c r="D50">
        <f t="shared" si="0"/>
        <v>917</v>
      </c>
      <c r="E50">
        <f t="shared" si="4"/>
        <v>0.6566666666666666</v>
      </c>
      <c r="F50" s="26">
        <f t="shared" si="1"/>
        <v>-1.9208561020036428</v>
      </c>
      <c r="G50" s="12">
        <f t="shared" si="3"/>
        <v>-8.909121553264855</v>
      </c>
      <c r="Q50">
        <f t="shared" si="2"/>
        <v>-2.1163841333333333</v>
      </c>
    </row>
    <row r="51" spans="2:17" ht="12.75">
      <c r="B51">
        <v>41</v>
      </c>
      <c r="C51">
        <v>1000</v>
      </c>
      <c r="D51">
        <f t="shared" si="0"/>
        <v>971</v>
      </c>
      <c r="E51">
        <f t="shared" si="4"/>
        <v>0.6733333333333333</v>
      </c>
      <c r="F51" s="26">
        <f t="shared" si="1"/>
        <v>-2.0339708561020036</v>
      </c>
      <c r="G51" s="12">
        <f t="shared" si="3"/>
        <v>-8.97252117680523</v>
      </c>
      <c r="Q51">
        <f t="shared" si="2"/>
        <v>-2.2251781333333334</v>
      </c>
    </row>
    <row r="52" spans="2:17" ht="12.75">
      <c r="B52">
        <v>42</v>
      </c>
      <c r="C52">
        <v>1042</v>
      </c>
      <c r="D52">
        <f t="shared" si="0"/>
        <v>1013</v>
      </c>
      <c r="E52">
        <f t="shared" si="4"/>
        <v>0.69</v>
      </c>
      <c r="F52" s="26">
        <f t="shared" si="1"/>
        <v>-2.1219489981785062</v>
      </c>
      <c r="G52" s="12">
        <f t="shared" si="3"/>
        <v>-8.913879429441321</v>
      </c>
      <c r="Q52">
        <f t="shared" si="2"/>
        <v>-2.3366987999999997</v>
      </c>
    </row>
    <row r="53" spans="2:17" ht="12.75">
      <c r="B53">
        <v>43</v>
      </c>
      <c r="C53">
        <v>1092</v>
      </c>
      <c r="D53">
        <f t="shared" si="0"/>
        <v>1063</v>
      </c>
      <c r="E53">
        <f t="shared" si="4"/>
        <v>0.7066666666666667</v>
      </c>
      <c r="F53" s="26">
        <f t="shared" si="1"/>
        <v>-2.2266848816029143</v>
      </c>
      <c r="G53" s="12">
        <f t="shared" si="3"/>
        <v>-8.917837279470554</v>
      </c>
      <c r="J53" s="1"/>
      <c r="K53" s="1"/>
      <c r="L53" s="1"/>
      <c r="Q53">
        <f t="shared" si="2"/>
        <v>-2.4509461333333333</v>
      </c>
    </row>
    <row r="54" spans="2:17" ht="12.75">
      <c r="B54">
        <v>44</v>
      </c>
      <c r="C54">
        <v>1144</v>
      </c>
      <c r="D54">
        <f t="shared" si="0"/>
        <v>1115</v>
      </c>
      <c r="E54">
        <f t="shared" si="4"/>
        <v>0.7233333333333333</v>
      </c>
      <c r="F54" s="26">
        <f t="shared" si="1"/>
        <v>-2.3356102003642984</v>
      </c>
      <c r="G54" s="12">
        <f t="shared" si="3"/>
        <v>-8.927983946687629</v>
      </c>
      <c r="J54" s="1"/>
      <c r="K54" s="1"/>
      <c r="L54" s="1"/>
      <c r="Q54">
        <f t="shared" si="2"/>
        <v>-2.5679201333333332</v>
      </c>
    </row>
    <row r="55" spans="2:17" ht="12.75">
      <c r="B55">
        <v>45</v>
      </c>
      <c r="C55">
        <v>1191</v>
      </c>
      <c r="D55">
        <f t="shared" si="0"/>
        <v>1162</v>
      </c>
      <c r="E55">
        <f t="shared" si="4"/>
        <v>0.74</v>
      </c>
      <c r="F55" s="26">
        <f t="shared" si="1"/>
        <v>-2.434061930783242</v>
      </c>
      <c r="G55" s="12">
        <f t="shared" si="3"/>
        <v>-8.889926701180578</v>
      </c>
      <c r="J55" s="1"/>
      <c r="Q55">
        <f t="shared" si="2"/>
        <v>-2.6876208</v>
      </c>
    </row>
    <row r="57" ht="12.75">
      <c r="B57">
        <v>8</v>
      </c>
    </row>
    <row r="58" spans="2:4" ht="12.75">
      <c r="B58">
        <v>23</v>
      </c>
      <c r="C58">
        <f>B58-B57</f>
        <v>15</v>
      </c>
      <c r="D58">
        <f>(B59-B57)*$G$6/(2*$G$3)</f>
        <v>-2.0737704918032787</v>
      </c>
    </row>
    <row r="59" spans="2:5" ht="12.75">
      <c r="B59">
        <v>41</v>
      </c>
      <c r="C59">
        <f>B59-B58</f>
        <v>18</v>
      </c>
      <c r="D59">
        <f>(B60-B58)*$G$6/(2*$G$3)</f>
        <v>-2.3879781420765025</v>
      </c>
      <c r="E59">
        <f>(D60-D58)/(2*G3)</f>
        <v>-15.081967213114758</v>
      </c>
    </row>
    <row r="60" spans="2:4" ht="12.75">
      <c r="B60">
        <v>61</v>
      </c>
      <c r="C60">
        <f>B60-B59</f>
        <v>20</v>
      </c>
      <c r="D60">
        <f>(B61-B59)*$G$6/(2*$G$3)</f>
        <v>-2.5765027322404372</v>
      </c>
    </row>
    <row r="61" spans="2:3" ht="12.75">
      <c r="B61">
        <v>82</v>
      </c>
      <c r="C61">
        <f>B61-B60</f>
        <v>21</v>
      </c>
    </row>
  </sheetData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22</v>
      </c>
    </row>
    <row r="3" spans="1:2" ht="12.75">
      <c r="A3" s="1" t="s">
        <v>0</v>
      </c>
      <c r="B3" s="1" t="s">
        <v>2</v>
      </c>
    </row>
    <row r="4" spans="1:12" ht="12.75">
      <c r="A4" s="1" t="s">
        <v>1</v>
      </c>
      <c r="B4" s="1" t="s">
        <v>3</v>
      </c>
      <c r="K4" s="1" t="s">
        <v>4</v>
      </c>
      <c r="L4" s="1" t="s">
        <v>5</v>
      </c>
    </row>
    <row r="5" spans="1:11" ht="12.75">
      <c r="A5">
        <v>0</v>
      </c>
      <c r="B5">
        <v>0</v>
      </c>
      <c r="I5">
        <f>A6-A5</f>
        <v>40</v>
      </c>
      <c r="J5">
        <f>B6-B5</f>
        <v>10</v>
      </c>
      <c r="K5">
        <f>I5</f>
        <v>40</v>
      </c>
    </row>
    <row r="6" spans="1:11" ht="12.75">
      <c r="A6">
        <v>40</v>
      </c>
      <c r="B6">
        <v>10</v>
      </c>
      <c r="I6">
        <f aca="true" t="shared" si="0" ref="I6:I16">A7-A6</f>
        <v>92</v>
      </c>
      <c r="J6">
        <f aca="true" t="shared" si="1" ref="J6:J16">B7-B6</f>
        <v>20</v>
      </c>
      <c r="K6">
        <f aca="true" t="shared" si="2" ref="K6:K16">I6</f>
        <v>92</v>
      </c>
    </row>
    <row r="7" spans="1:11" ht="12.75">
      <c r="A7">
        <v>132</v>
      </c>
      <c r="B7">
        <v>30</v>
      </c>
      <c r="I7">
        <f t="shared" si="0"/>
        <v>95</v>
      </c>
      <c r="J7">
        <f t="shared" si="1"/>
        <v>20</v>
      </c>
      <c r="K7">
        <f t="shared" si="2"/>
        <v>95</v>
      </c>
    </row>
    <row r="8" spans="1:10" ht="12.75">
      <c r="A8">
        <v>227</v>
      </c>
      <c r="B8">
        <v>50</v>
      </c>
      <c r="I8">
        <f t="shared" si="0"/>
        <v>-227</v>
      </c>
      <c r="J8">
        <f t="shared" si="1"/>
        <v>20</v>
      </c>
    </row>
    <row r="9" spans="2:10" ht="12.75">
      <c r="B9">
        <v>70</v>
      </c>
      <c r="I9">
        <f t="shared" si="0"/>
        <v>420</v>
      </c>
      <c r="J9">
        <f t="shared" si="1"/>
        <v>20</v>
      </c>
    </row>
    <row r="10" spans="1:11" ht="12.75">
      <c r="A10">
        <v>420</v>
      </c>
      <c r="B10">
        <v>90</v>
      </c>
      <c r="I10">
        <f t="shared" si="0"/>
        <v>98</v>
      </c>
      <c r="J10">
        <f t="shared" si="1"/>
        <v>20</v>
      </c>
      <c r="K10">
        <f t="shared" si="2"/>
        <v>98</v>
      </c>
    </row>
    <row r="11" spans="1:11" ht="12.75">
      <c r="A11">
        <v>518</v>
      </c>
      <c r="B11">
        <v>110</v>
      </c>
      <c r="I11">
        <f t="shared" si="0"/>
        <v>97</v>
      </c>
      <c r="J11">
        <f t="shared" si="1"/>
        <v>20</v>
      </c>
      <c r="K11">
        <f t="shared" si="2"/>
        <v>97</v>
      </c>
    </row>
    <row r="12" spans="1:11" ht="12.75">
      <c r="A12">
        <v>615</v>
      </c>
      <c r="B12">
        <v>130</v>
      </c>
      <c r="I12">
        <f t="shared" si="0"/>
        <v>100</v>
      </c>
      <c r="J12">
        <f t="shared" si="1"/>
        <v>20</v>
      </c>
      <c r="K12">
        <f t="shared" si="2"/>
        <v>100</v>
      </c>
    </row>
    <row r="13" spans="1:11" ht="12.75">
      <c r="A13">
        <v>715</v>
      </c>
      <c r="B13">
        <v>150</v>
      </c>
      <c r="I13">
        <f t="shared" si="0"/>
        <v>99</v>
      </c>
      <c r="J13">
        <f t="shared" si="1"/>
        <v>20</v>
      </c>
      <c r="K13">
        <f t="shared" si="2"/>
        <v>99</v>
      </c>
    </row>
    <row r="14" spans="1:11" ht="12.75">
      <c r="A14">
        <v>814</v>
      </c>
      <c r="B14">
        <v>170</v>
      </c>
      <c r="I14">
        <f t="shared" si="0"/>
        <v>96</v>
      </c>
      <c r="J14">
        <f t="shared" si="1"/>
        <v>20</v>
      </c>
      <c r="K14">
        <f t="shared" si="2"/>
        <v>96</v>
      </c>
    </row>
    <row r="15" spans="1:11" ht="12.75">
      <c r="A15">
        <v>910</v>
      </c>
      <c r="B15">
        <v>190</v>
      </c>
      <c r="I15">
        <f t="shared" si="0"/>
        <v>90</v>
      </c>
      <c r="J15">
        <f t="shared" si="1"/>
        <v>20</v>
      </c>
      <c r="K15">
        <f t="shared" si="2"/>
        <v>90</v>
      </c>
    </row>
    <row r="16" spans="1:11" ht="12.75">
      <c r="A16">
        <v>1000</v>
      </c>
      <c r="B16">
        <v>210</v>
      </c>
      <c r="I16">
        <f t="shared" si="0"/>
        <v>98</v>
      </c>
      <c r="J16">
        <f t="shared" si="1"/>
        <v>20</v>
      </c>
      <c r="K16">
        <f t="shared" si="2"/>
        <v>98</v>
      </c>
    </row>
    <row r="17" spans="1:2" ht="12.75">
      <c r="A17">
        <v>1098</v>
      </c>
      <c r="B17">
        <v>230</v>
      </c>
    </row>
    <row r="19" ht="12.75">
      <c r="C19" s="1" t="s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Caduta verticale, filmata, misure sullo schermo col righello virtuale.xls</dc:title>
  <dc:subject/>
  <dc:creator>Roberto Occa</dc:creator>
  <cp:keywords/>
  <dc:description/>
  <cp:lastModifiedBy>Roberto Occa</cp:lastModifiedBy>
  <cp:lastPrinted>2007-11-29T17:02:13Z</cp:lastPrinted>
  <dcterms:created xsi:type="dcterms:W3CDTF">2007-11-06T15:43:24Z</dcterms:created>
  <dcterms:modified xsi:type="dcterms:W3CDTF">2007-12-02T06:22:12Z</dcterms:modified>
  <cp:category/>
  <cp:version/>
  <cp:contentType/>
  <cp:contentStatus/>
</cp:coreProperties>
</file>